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posta" sheetId="1" r:id="rId4"/>
    <sheet state="visible" name="G1 - Oficial de Man. Predial" sheetId="2" r:id="rId5"/>
    <sheet state="visible" name="G1 - Vigia_diurno" sheetId="3" r:id="rId6"/>
    <sheet state="visible" name="G1 - Vigia_noturno" sheetId="4" r:id="rId7"/>
    <sheet state="visible" name="G1 - Vigia_diurno_2" sheetId="5" r:id="rId8"/>
    <sheet state="visible" name="G1 - Vigia_noturno_2" sheetId="6" r:id="rId9"/>
    <sheet state="visible" name="Benefícios" sheetId="7" r:id="rId10"/>
    <sheet state="visible" name="Insumos" sheetId="8" r:id="rId11"/>
  </sheets>
  <definedNames/>
  <calcPr/>
  <extLst>
    <ext uri="GoogleSheetsCustomDataVersion2">
      <go:sheetsCustomData xmlns:go="http://customooxmlschemas.google.com/" r:id="rId12" roundtripDataChecksum="/MK82B6vi/LGN7L3JfCkH9yy4wSNlSpnMD5UrdAsrew="/>
    </ext>
  </extLst>
</workbook>
</file>

<file path=xl/sharedStrings.xml><?xml version="1.0" encoding="utf-8"?>
<sst xmlns="http://schemas.openxmlformats.org/spreadsheetml/2006/main" count="989" uniqueCount="203">
  <si>
    <t>Posto</t>
  </si>
  <si>
    <t>Valor Mensal por Empregado</t>
  </si>
  <si>
    <t>Quantidade</t>
  </si>
  <si>
    <t>Valor Mensal do Posto</t>
  </si>
  <si>
    <t>Meses Execução do Serviço</t>
  </si>
  <si>
    <t>Valor Anual do Posto de Serviço</t>
  </si>
  <si>
    <t>GRUPO 01</t>
  </si>
  <si>
    <t>Oficial de manutenção predial</t>
  </si>
  <si>
    <t>Vigia diurno – Campus</t>
  </si>
  <si>
    <t>Vigia noturno – Campus</t>
  </si>
  <si>
    <t>Vigia diurno – Atalaia</t>
  </si>
  <si>
    <t>Vigia noturno – Atalaia</t>
  </si>
  <si>
    <t>IDENTIFICAÇÃO DA EMPRESA</t>
  </si>
  <si>
    <t>Discriminação dos Serviços</t>
  </si>
  <si>
    <t>A</t>
  </si>
  <si>
    <t>Data de apresentação da proposta</t>
  </si>
  <si>
    <t>B</t>
  </si>
  <si>
    <t>Município</t>
  </si>
  <si>
    <t>Três Corações-MG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</si>
  <si>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</si>
  <si>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</si>
  <si>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</si>
  <si>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</si>
  <si>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</si>
  <si>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</si>
  <si>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</si>
  <si>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</si>
  <si>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Dados para composição dos custos referentes à mão de 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</si>
  <si>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</si>
  <si>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</si>
  <si>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</si>
  <si>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</si>
  <si>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</si>
  <si>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</si>
  <si>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</si>
  <si>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</si>
  <si>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Piso salarial</t>
  </si>
  <si>
    <t>TOTAL DO MÓDULO 1</t>
  </si>
  <si>
    <t>MÓDULO 2 – ENCARGOS E BENEFÍCIOS ANUAIS, MENSAIS E DIÁRIOS</t>
  </si>
  <si>
    <t>Submódulo 2.1 - 13º Salário, Férias e Adicional de Férias</t>
  </si>
  <si>
    <r>
      <rPr>
        <rFont val="Calibri"/>
        <color theme="1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</si>
  <si>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</si>
  <si>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</si>
  <si>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</si>
  <si>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 </t>
  </si>
  <si>
    <t xml:space="preserve">Salário Educação </t>
  </si>
  <si>
    <t>SAT (Seguro Acidente de Trabalho)</t>
  </si>
  <si>
    <t>SESC ou SESI</t>
  </si>
  <si>
    <t>E</t>
  </si>
  <si>
    <t xml:space="preserve">SENAI - SENAC </t>
  </si>
  <si>
    <t>F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</si>
  <si>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</si>
  <si>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</si>
  <si>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</si>
  <si>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</si>
  <si>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</si>
  <si>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</si>
  <si>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</si>
  <si>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</si>
  <si>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 xml:space="preserve">Auxílio-Refeição/Alimentação </t>
  </si>
  <si>
    <t>Seguro de Vida em Grupo</t>
  </si>
  <si>
    <t>Contribuição assistencial patronal</t>
  </si>
  <si>
    <t>Outros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</si>
  <si>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</si>
  <si>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</si>
  <si>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</si>
  <si>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</si>
  <si>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</si>
  <si>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</si>
  <si>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</si>
  <si>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</si>
  <si>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</si>
  <si>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</si>
  <si>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</si>
  <si>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</si>
  <si>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%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</si>
  <si>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</si>
  <si>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</si>
  <si>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</si>
  <si>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</si>
  <si>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 xml:space="preserve">Multa do FGTS e Contribuição Social sobre o Aviso Prévio Trabalhado. </t>
  </si>
  <si>
    <t>Custos de rescisão</t>
  </si>
  <si>
    <t>Incidência do Submódulo 2.2 sobre o APT</t>
  </si>
  <si>
    <t>TOTAL DO MÓDULO 3</t>
  </si>
  <si>
    <t>MÓDULO 4 – CUSTO DE REPOSIÇÃO DO PROFISSIONAL AUSENTE</t>
  </si>
  <si>
    <t>BC</t>
  </si>
  <si>
    <t>Submódulo 4.1 – Substituto nas Ausências Legais</t>
  </si>
  <si>
    <t xml:space="preserve">Substituto nas Férias </t>
  </si>
  <si>
    <t>Substituto nas Ausências Legais</t>
  </si>
  <si>
    <t>Substituto na Licença Paternidade</t>
  </si>
  <si>
    <r>
      <rPr>
        <rFont val="Calibri"/>
        <color theme="1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</si>
  <si>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t>Substituto no Afastamento Maternidade</t>
  </si>
  <si>
    <t>Incidência do Submódulo 2.2 sobre o Módulo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</si>
  <si>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</si>
  <si>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</si>
  <si>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</si>
  <si>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</si>
  <si>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</si>
  <si>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</si>
  <si>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</si>
  <si>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</si>
  <si>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</si>
  <si>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</si>
  <si>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</si>
  <si>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</si>
  <si>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</si>
  <si>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</si>
  <si>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Equipamentos de proteção individual</t>
  </si>
  <si>
    <t>Equipamentos</t>
  </si>
  <si>
    <t>TOTAL DO MÓDULO 5</t>
  </si>
  <si>
    <t>BASE DE CÁLCULO CUSTOS INDIRETOS E LUCRO</t>
  </si>
  <si>
    <t>BASE DE CÁLCULO – TRIBUTOS</t>
  </si>
  <si>
    <t>FATOR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</si>
  <si>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</si>
  <si>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</si>
  <si>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</si>
  <si>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</si>
  <si>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</si>
  <si>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</si>
  <si>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</si>
  <si>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</si>
  <si>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</si>
  <si>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</si>
  <si>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</si>
  <si>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</si>
  <si>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</si>
  <si>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</si>
  <si>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</si>
  <si>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</si>
  <si>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POR POSTO</t>
  </si>
  <si>
    <t>VIGIA DIURNO</t>
  </si>
  <si>
    <r>
      <rPr>
        <rFont val="Calibri"/>
        <color theme="1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</si>
  <si>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t>Assistência odontológica</t>
  </si>
  <si>
    <r>
      <rPr>
        <rFont val="Calibri"/>
        <color theme="1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</si>
  <si>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t>VIGIA NOTURNO</t>
  </si>
  <si>
    <t>Adicional noturno</t>
  </si>
  <si>
    <r>
      <rPr>
        <rFont val="Calibri"/>
        <color theme="1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</si>
  <si>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r>
      <rPr>
        <rFont val="Calibri"/>
        <color theme="1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</si>
  <si>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r>
      <rPr>
        <rFont val="Calibri"/>
        <color theme="1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</si>
  <si>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r>
      <rPr>
        <rFont val="Calibri"/>
        <color theme="1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</si>
  <si>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r>
      <rPr>
        <rFont val="Calibri"/>
        <color theme="1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</si>
  <si>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r>
      <rPr>
        <rFont val="Calibri"/>
        <color theme="1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</si>
  <si>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t>BENEFÍCIOS – CCT nº MG000705/2024 e CCT nº MG002103/2024</t>
  </si>
  <si>
    <t>Pisos salariais</t>
  </si>
  <si>
    <t>Horas de trabalho por mês</t>
  </si>
  <si>
    <t>Dias de trabalho por mês</t>
  </si>
  <si>
    <t>Transporte</t>
  </si>
  <si>
    <t>Alimentação</t>
  </si>
  <si>
    <t>CCT</t>
  </si>
  <si>
    <t>Valor</t>
  </si>
  <si>
    <t>Item</t>
  </si>
  <si>
    <t>MG002103/2024</t>
  </si>
  <si>
    <t>Vigia diurno</t>
  </si>
  <si>
    <t>MG000705/2024</t>
  </si>
  <si>
    <t>Vigia noturno</t>
  </si>
  <si>
    <t>Adicional de hora extra</t>
  </si>
  <si>
    <t>Reflexo – dias</t>
  </si>
  <si>
    <t>Tarifa de transporte – Três Corações</t>
  </si>
  <si>
    <t>Desconto</t>
  </si>
  <si>
    <t>Ida e volta</t>
  </si>
  <si>
    <t>Número de horas noturnas</t>
  </si>
  <si>
    <t>Auxílio alimentação</t>
  </si>
  <si>
    <t>Seguro – cobertura</t>
  </si>
  <si>
    <t>Apólice</t>
  </si>
  <si>
    <t xml:space="preserve"> Vide Anexo II – Memória de Cálculo</t>
  </si>
  <si>
    <t>ITENS 02, 03, 04 e 05 (quantidades anuais)</t>
  </si>
  <si>
    <t>UNIFORMES</t>
  </si>
  <si>
    <t>ITENS</t>
  </si>
  <si>
    <t>PEÇAS</t>
  </si>
  <si>
    <t xml:space="preserve">VALOR UNITÁRIO ANUAL </t>
  </si>
  <si>
    <t>VALOR GLOBAL ANUAL</t>
  </si>
  <si>
    <t>VALOR MENSAL</t>
  </si>
  <si>
    <t>Calça</t>
  </si>
  <si>
    <t>Camiseta manga longa</t>
  </si>
  <si>
    <t>Camiseta manga curta</t>
  </si>
  <si>
    <t>Jaqueta</t>
  </si>
  <si>
    <t>Capa de chuva</t>
  </si>
  <si>
    <t>Crachá</t>
  </si>
  <si>
    <t>Par de meia</t>
  </si>
  <si>
    <t>Boné</t>
  </si>
  <si>
    <t>Sapato</t>
  </si>
  <si>
    <t>Cinto</t>
  </si>
  <si>
    <t>ITEM 01 (quantidades anuais)</t>
  </si>
  <si>
    <t>Itens 01; 02; e 03</t>
  </si>
  <si>
    <t>EQUIPAMENTOS</t>
  </si>
  <si>
    <t>Relógio de ponto</t>
  </si>
  <si>
    <t>Itens 04 e 05</t>
  </si>
  <si>
    <t>ITEM 01</t>
  </si>
  <si>
    <t>EQUIPAMENTOS DE PROTEÇÃO INDIVIDUAL</t>
  </si>
  <si>
    <t>Protetor auricular</t>
  </si>
  <si>
    <t>Óculos</t>
  </si>
  <si>
    <t>Protetor solar</t>
  </si>
  <si>
    <t>Luvas de vaqueta</t>
  </si>
  <si>
    <t>Luvas de latex</t>
  </si>
  <si>
    <t>Cinto de segurança</t>
  </si>
  <si>
    <t>Corda</t>
  </si>
  <si>
    <t>Luva de látex</t>
  </si>
  <si>
    <t>Bota de PVC cano longo</t>
  </si>
  <si>
    <t>Respirador</t>
  </si>
  <si>
    <t>Máscara</t>
  </si>
  <si>
    <t>Protetor facial</t>
  </si>
  <si>
    <t>Bota de segurança</t>
  </si>
  <si>
    <t>Camisa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</si>
</sst>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mm/dd/yyyy"/>
    <numFmt numFmtId="166" formatCode="&quot;R$ &quot;#,##0.00\ ;[RED]&quot;(R$ &quot;#,##0.00\)"/>
    <numFmt numFmtId="167" formatCode="* #,##0.00\ ;* \(#,##0.00\);* \-#\ ;@\ "/>
    <numFmt numFmtId="168" formatCode="&quot;R$ &quot;#,##0.00"/>
    <numFmt numFmtId="169" formatCode="[$R$ -416]#,##0.00"/>
    <numFmt numFmtId="170" formatCode="* #,##0.00\ ;* #,##0.00\ ;* \-#\ ;@\ "/>
  </numFmts>
  <fonts count="9">
    <font>
      <sz val="10.0"/>
      <color rgb="FF000000"/>
      <name val="Arial"/>
      <scheme val="minor"/>
    </font>
    <font>
      <b/>
      <sz val="10.0"/>
      <color theme="1"/>
      <name val="Calibri"/>
    </font>
    <font>
      <b/>
      <sz val="10.0"/>
      <color rgb="FF000000"/>
      <name val="Calibri"/>
    </font>
    <font>
      <sz val="10.0"/>
      <color rgb="FF000000"/>
      <name val="Calibri"/>
    </font>
    <font>
      <sz val="10.0"/>
      <color theme="1"/>
      <name val="Calibri"/>
    </font>
    <font>
      <b/>
      <sz val="20.0"/>
      <color theme="1"/>
      <name val="Calibri"/>
    </font>
    <font/>
    <font>
      <sz val="10.0"/>
      <color rgb="FFFFFFFF"/>
      <name val="Calibri"/>
    </font>
    <font>
      <sz val="10.0"/>
      <color rgb="FF0000FF"/>
      <name val="Calibri"/>
    </font>
  </fonts>
  <fills count="17">
    <fill>
      <patternFill patternType="none"/>
    </fill>
    <fill>
      <patternFill patternType="lightGray"/>
    </fill>
    <fill>
      <patternFill patternType="solid">
        <fgColor rgb="FFB2B2B2"/>
        <bgColor rgb="FFB2B2B2"/>
      </patternFill>
    </fill>
    <fill>
      <patternFill patternType="solid">
        <fgColor rgb="FF00FFFF"/>
        <bgColor rgb="FF00FFFF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FF8000"/>
        <bgColor rgb="FFFF8000"/>
      </patternFill>
    </fill>
    <fill>
      <patternFill patternType="solid">
        <fgColor rgb="FFFAA61A"/>
        <bgColor rgb="FFFAA61A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F58220"/>
        <bgColor rgb="FFF58220"/>
      </patternFill>
    </fill>
    <fill>
      <patternFill patternType="solid">
        <fgColor rgb="FF00AAAD"/>
        <bgColor rgb="FF00AAAD"/>
      </patternFill>
    </fill>
    <fill>
      <patternFill patternType="solid">
        <fgColor rgb="FF729FCF"/>
        <bgColor rgb="FF729FCF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rgb="FF00A65D"/>
        <bgColor rgb="FF00A65D"/>
      </patternFill>
    </fill>
    <fill>
      <patternFill patternType="solid">
        <fgColor rgb="FFB7B7B7"/>
        <bgColor rgb="FFB7B7B7"/>
      </patternFill>
    </fill>
  </fills>
  <borders count="23">
    <border/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1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0"/>
    </xf>
    <xf borderId="1" fillId="0" fontId="2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164" xfId="0" applyAlignment="1" applyFont="1" applyNumberForma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0" fillId="0" fontId="4" numFmtId="0" xfId="0" applyAlignment="1" applyFont="1">
      <alignment horizontal="center" shrinkToFit="0" vertical="center" wrapText="0"/>
    </xf>
    <xf borderId="0" fillId="0" fontId="4" numFmtId="164" xfId="0" applyAlignment="1" applyFont="1" applyNumberFormat="1">
      <alignment horizontal="center" shrinkToFit="0" vertical="center" wrapText="0"/>
    </xf>
    <xf borderId="2" fillId="2" fontId="4" numFmtId="164" xfId="0" applyAlignment="1" applyBorder="1" applyFill="1" applyFont="1" applyNumberFormat="1">
      <alignment horizontal="center" shrinkToFit="0" vertical="center" wrapText="0"/>
    </xf>
    <xf borderId="3" fillId="3" fontId="5" numFmtId="0" xfId="0" applyAlignment="1" applyBorder="1" applyFill="1" applyFont="1">
      <alignment horizontal="center" shrinkToFit="0" vertical="center" wrapText="0"/>
    </xf>
    <xf borderId="4" fillId="0" fontId="6" numFmtId="0" xfId="0" applyBorder="1" applyFont="1"/>
    <xf borderId="5" fillId="0" fontId="6" numFmtId="0" xfId="0" applyBorder="1" applyFont="1"/>
    <xf borderId="6" fillId="0" fontId="6" numFmtId="0" xfId="0" applyBorder="1" applyFont="1"/>
    <xf borderId="7" fillId="0" fontId="6" numFmtId="0" xfId="0" applyBorder="1" applyFont="1"/>
    <xf borderId="8" fillId="0" fontId="6" numFmtId="0" xfId="0" applyBorder="1" applyFont="1"/>
    <xf borderId="9" fillId="0" fontId="6" numFmtId="0" xfId="0" applyBorder="1" applyFont="1"/>
    <xf borderId="10" fillId="0" fontId="6" numFmtId="0" xfId="0" applyBorder="1" applyFont="1"/>
    <xf borderId="9" fillId="0" fontId="1" numFmtId="0" xfId="0" applyAlignment="1" applyBorder="1" applyFont="1">
      <alignment horizontal="center" shrinkToFit="0" vertical="center" wrapText="0"/>
    </xf>
    <xf borderId="1" fillId="4" fontId="4" numFmtId="0" xfId="0" applyAlignment="1" applyBorder="1" applyFill="1" applyFont="1">
      <alignment horizontal="center" shrinkToFit="0" vertical="center" wrapText="0"/>
    </xf>
    <xf borderId="2" fillId="4" fontId="4" numFmtId="0" xfId="0" applyAlignment="1" applyBorder="1" applyFont="1">
      <alignment horizontal="center" shrinkToFit="0" vertical="center" wrapText="0"/>
    </xf>
    <xf borderId="11" fillId="5" fontId="1" numFmtId="0" xfId="0" applyAlignment="1" applyBorder="1" applyFill="1" applyFont="1">
      <alignment horizontal="center" shrinkToFit="0" vertical="center" wrapText="0"/>
    </xf>
    <xf borderId="12" fillId="0" fontId="6" numFmtId="0" xfId="0" applyBorder="1" applyFont="1"/>
    <xf borderId="13" fillId="0" fontId="6" numFmtId="0" xfId="0" applyBorder="1" applyFont="1"/>
    <xf borderId="14" fillId="0" fontId="4" numFmtId="0" xfId="0" applyAlignment="1" applyBorder="1" applyFont="1">
      <alignment horizontal="center" shrinkToFit="0" vertical="center" wrapText="0"/>
    </xf>
    <xf borderId="11" fillId="0" fontId="4" numFmtId="0" xfId="0" applyAlignment="1" applyBorder="1" applyFont="1">
      <alignment horizontal="center" shrinkToFit="0" vertical="center" wrapText="0"/>
    </xf>
    <xf borderId="14" fillId="0" fontId="4" numFmtId="165" xfId="0" applyAlignment="1" applyBorder="1" applyFont="1" applyNumberFormat="1">
      <alignment horizontal="center"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0" fillId="0" fontId="7" numFmtId="0" xfId="0" applyAlignment="1" applyFont="1">
      <alignment horizontal="center" shrinkToFit="0" vertical="center" wrapText="0"/>
    </xf>
    <xf borderId="11" fillId="6" fontId="2" numFmtId="0" xfId="0" applyAlignment="1" applyBorder="1" applyFill="1" applyFont="1">
      <alignment horizontal="center" shrinkToFit="0" vertical="center" wrapText="0"/>
    </xf>
    <xf borderId="14" fillId="6" fontId="4" numFmtId="0" xfId="0" applyAlignment="1" applyBorder="1" applyFont="1">
      <alignment horizontal="center" shrinkToFit="0" vertical="center" wrapText="0"/>
    </xf>
    <xf borderId="1" fillId="0" fontId="4" numFmtId="0" xfId="0" applyAlignment="1" applyBorder="1" applyFont="1">
      <alignment horizontal="center" shrinkToFit="0" vertical="center" wrapText="0"/>
    </xf>
    <xf borderId="1" fillId="0" fontId="4" numFmtId="164" xfId="0" applyAlignment="1" applyBorder="1" applyFont="1" applyNumberFormat="1">
      <alignment horizontal="center" shrinkToFit="0" vertical="center" wrapText="0"/>
    </xf>
    <xf borderId="14" fillId="0" fontId="4" numFmtId="166" xfId="0" applyAlignment="1" applyBorder="1" applyFont="1" applyNumberFormat="1">
      <alignment horizontal="center" shrinkToFit="0" vertical="center" wrapText="0"/>
    </xf>
    <xf borderId="14" fillId="6" fontId="4" numFmtId="165" xfId="0" applyAlignment="1" applyBorder="1" applyFont="1" applyNumberFormat="1">
      <alignment horizontal="center" shrinkToFit="0" vertical="center" wrapText="0"/>
    </xf>
    <xf borderId="14" fillId="0" fontId="1" numFmtId="0" xfId="0" applyAlignment="1" applyBorder="1" applyFont="1">
      <alignment horizontal="center" shrinkToFit="0" vertical="center" wrapText="0"/>
    </xf>
    <xf borderId="11" fillId="0" fontId="1" numFmtId="0" xfId="0" applyAlignment="1" applyBorder="1" applyFont="1">
      <alignment horizontal="center" shrinkToFit="0" vertical="center" wrapText="0"/>
    </xf>
    <xf borderId="14" fillId="0" fontId="4" numFmtId="164" xfId="0" applyAlignment="1" applyBorder="1" applyFont="1" applyNumberFormat="1">
      <alignment horizontal="center" shrinkToFit="0" vertical="center" wrapText="0"/>
    </xf>
    <xf borderId="1" fillId="0" fontId="4" numFmtId="2" xfId="0" applyAlignment="1" applyBorder="1" applyFont="1" applyNumberFormat="1">
      <alignment horizontal="center" shrinkToFit="0" vertical="center" wrapText="0"/>
    </xf>
    <xf borderId="14" fillId="0" fontId="4" numFmtId="10" xfId="0" applyAlignment="1" applyBorder="1" applyFont="1" applyNumberFormat="1">
      <alignment horizontal="center" shrinkToFit="0" vertical="center" wrapText="0"/>
    </xf>
    <xf borderId="14" fillId="7" fontId="1" numFmtId="164" xfId="0" applyAlignment="1" applyBorder="1" applyFill="1" applyFont="1" applyNumberFormat="1">
      <alignment horizontal="center" shrinkToFit="0" vertical="center" wrapText="0"/>
    </xf>
    <xf borderId="0" fillId="0" fontId="1" numFmtId="2" xfId="0" applyAlignment="1" applyFont="1" applyNumberFormat="1">
      <alignment horizontal="center" shrinkToFit="0" vertical="center" wrapText="0"/>
    </xf>
    <xf borderId="1" fillId="0" fontId="4" numFmtId="10" xfId="0" applyAlignment="1" applyBorder="1" applyFont="1" applyNumberFormat="1">
      <alignment horizontal="center" shrinkToFit="0" vertical="center" wrapText="0"/>
    </xf>
    <xf borderId="14" fillId="0" fontId="1" numFmtId="10" xfId="0" applyAlignment="1" applyBorder="1" applyFont="1" applyNumberFormat="1">
      <alignment horizontal="center" shrinkToFit="0" vertical="center" wrapText="0"/>
    </xf>
    <xf borderId="4" fillId="0" fontId="1" numFmtId="0" xfId="0" applyAlignment="1" applyBorder="1" applyFont="1">
      <alignment horizontal="center" shrinkToFit="0" vertical="center" wrapText="0"/>
    </xf>
    <xf borderId="4" fillId="0" fontId="1" numFmtId="10" xfId="0" applyAlignment="1" applyBorder="1" applyFont="1" applyNumberFormat="1">
      <alignment horizontal="center" shrinkToFit="0" vertical="center" wrapText="0"/>
    </xf>
    <xf borderId="4" fillId="0" fontId="1" numFmtId="167" xfId="0" applyAlignment="1" applyBorder="1" applyFont="1" applyNumberFormat="1">
      <alignment horizontal="center" shrinkToFit="0" vertical="center" wrapText="0"/>
    </xf>
    <xf borderId="0" fillId="0" fontId="1" numFmtId="10" xfId="0" applyAlignment="1" applyFont="1" applyNumberFormat="1">
      <alignment horizontal="center" shrinkToFit="0" vertical="center" wrapText="0"/>
    </xf>
    <xf borderId="2" fillId="8" fontId="1" numFmtId="167" xfId="0" applyAlignment="1" applyBorder="1" applyFill="1" applyFont="1" applyNumberFormat="1">
      <alignment horizontal="center" shrinkToFit="0" vertical="center" wrapText="0"/>
    </xf>
    <xf borderId="14" fillId="9" fontId="4" numFmtId="10" xfId="0" applyAlignment="1" applyBorder="1" applyFill="1" applyFont="1" applyNumberFormat="1">
      <alignment horizontal="center" shrinkToFit="0" vertical="center" wrapText="0"/>
    </xf>
    <xf borderId="0" fillId="0" fontId="1" numFmtId="167" xfId="0" applyAlignment="1" applyFont="1" applyNumberFormat="1">
      <alignment horizontal="center" shrinkToFit="0" vertical="center" wrapText="0"/>
    </xf>
    <xf borderId="0" fillId="0" fontId="4" numFmtId="167" xfId="0" applyAlignment="1" applyFont="1" applyNumberFormat="1">
      <alignment horizontal="center" shrinkToFit="0" vertical="center" wrapText="0"/>
    </xf>
    <xf borderId="1" fillId="0" fontId="8" numFmtId="0" xfId="0" applyAlignment="1" applyBorder="1" applyFont="1">
      <alignment horizontal="center" shrinkToFit="0" vertical="center" wrapText="0"/>
    </xf>
    <xf borderId="1" fillId="4" fontId="8" numFmtId="0" xfId="0" applyAlignment="1" applyBorder="1" applyFont="1">
      <alignment horizontal="center" shrinkToFit="0" vertical="center" wrapText="0"/>
    </xf>
    <xf borderId="2" fillId="4" fontId="8" numFmtId="0" xfId="0" applyAlignment="1" applyBorder="1" applyFont="1">
      <alignment horizontal="center" shrinkToFit="0" vertical="center" wrapText="0"/>
    </xf>
    <xf borderId="14" fillId="9" fontId="4" numFmtId="164" xfId="0" applyAlignment="1" applyBorder="1" applyFont="1" applyNumberFormat="1">
      <alignment horizontal="center" shrinkToFit="0" vertical="center" wrapText="0"/>
    </xf>
    <xf borderId="1" fillId="0" fontId="4" numFmtId="167" xfId="0" applyAlignment="1" applyBorder="1" applyFont="1" applyNumberFormat="1">
      <alignment horizontal="center" shrinkToFit="0" vertical="center" wrapText="0"/>
    </xf>
    <xf borderId="1" fillId="0" fontId="3" numFmtId="164" xfId="0" applyAlignment="1" applyBorder="1" applyFont="1" applyNumberFormat="1">
      <alignment horizontal="center" shrinkToFit="0" vertical="center" wrapText="0"/>
    </xf>
    <xf borderId="15" fillId="4" fontId="1" numFmtId="0" xfId="0" applyAlignment="1" applyBorder="1" applyFont="1">
      <alignment horizontal="center" shrinkToFit="0" vertical="center" wrapText="0"/>
    </xf>
    <xf borderId="16" fillId="0" fontId="6" numFmtId="0" xfId="0" applyBorder="1" applyFont="1"/>
    <xf borderId="17" fillId="0" fontId="6" numFmtId="0" xfId="0" applyBorder="1" applyFont="1"/>
    <xf borderId="2" fillId="10" fontId="1" numFmtId="167" xfId="0" applyAlignment="1" applyBorder="1" applyFill="1" applyFont="1" applyNumberFormat="1">
      <alignment horizontal="center" shrinkToFit="0" vertical="center" wrapText="0"/>
    </xf>
    <xf borderId="4" fillId="0" fontId="1" numFmtId="0" xfId="0" applyAlignment="1" applyBorder="1" applyFont="1">
      <alignment horizontal="center" shrinkToFit="0" vertical="center" wrapText="1"/>
    </xf>
    <xf borderId="14" fillId="0" fontId="4" numFmtId="167" xfId="0" applyAlignment="1" applyBorder="1" applyFont="1" applyNumberFormat="1">
      <alignment horizontal="center" shrinkToFit="0" vertical="center" wrapText="0"/>
    </xf>
    <xf borderId="14" fillId="4" fontId="1" numFmtId="0" xfId="0" applyAlignment="1" applyBorder="1" applyFont="1">
      <alignment horizontal="center" shrinkToFit="0" vertical="center" wrapText="0"/>
    </xf>
    <xf borderId="14" fillId="0" fontId="1" numFmtId="167" xfId="0" applyAlignment="1" applyBorder="1" applyFont="1" applyNumberFormat="1">
      <alignment horizontal="center" shrinkToFit="0" vertical="center" wrapText="0"/>
    </xf>
    <xf borderId="18" fillId="11" fontId="1" numFmtId="164" xfId="0" applyAlignment="1" applyBorder="1" applyFill="1" applyFont="1" applyNumberFormat="1">
      <alignment horizontal="center" shrinkToFit="0" vertical="center" wrapText="1"/>
    </xf>
    <xf borderId="4" fillId="0" fontId="1" numFmtId="10" xfId="0" applyAlignment="1" applyBorder="1" applyFont="1" applyNumberFormat="1">
      <alignment horizontal="center" shrinkToFit="0" vertical="center" wrapText="1"/>
    </xf>
    <xf borderId="19" fillId="11" fontId="1" numFmtId="164" xfId="0" applyAlignment="1" applyBorder="1" applyFont="1" applyNumberFormat="1">
      <alignment horizontal="center" shrinkToFit="0" vertical="center" wrapText="1"/>
    </xf>
    <xf borderId="14" fillId="6" fontId="4" numFmtId="10" xfId="0" applyAlignment="1" applyBorder="1" applyFont="1" applyNumberFormat="1">
      <alignment horizontal="center" shrinkToFit="0" vertical="center" wrapText="0"/>
    </xf>
    <xf borderId="14" fillId="10" fontId="1" numFmtId="164" xfId="0" applyAlignment="1" applyBorder="1" applyFont="1" applyNumberFormat="1">
      <alignment horizontal="center" shrinkToFit="0" vertical="center" wrapText="0"/>
    </xf>
    <xf borderId="14" fillId="6" fontId="1" numFmtId="0" xfId="0" applyAlignment="1" applyBorder="1" applyFont="1">
      <alignment horizontal="center" shrinkToFit="0" vertical="center" wrapText="0"/>
    </xf>
    <xf borderId="0" fillId="0" fontId="4" numFmtId="2" xfId="0" applyAlignment="1" applyFont="1" applyNumberFormat="1">
      <alignment horizontal="center" shrinkToFit="0" vertical="center" wrapText="0"/>
    </xf>
    <xf borderId="1" fillId="0" fontId="1" numFmtId="10" xfId="0" applyAlignment="1" applyBorder="1" applyFont="1" applyNumberFormat="1">
      <alignment horizontal="center" shrinkToFit="0" vertical="center" wrapText="0"/>
    </xf>
    <xf borderId="1" fillId="0" fontId="1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1" fillId="0" fontId="4" numFmtId="3" xfId="0" applyAlignment="1" applyBorder="1" applyFont="1" applyNumberFormat="1">
      <alignment horizontal="center" shrinkToFit="0" vertical="center" wrapText="0"/>
    </xf>
    <xf borderId="1" fillId="0" fontId="4" numFmtId="168" xfId="0" applyAlignment="1" applyBorder="1" applyFont="1" applyNumberFormat="1">
      <alignment horizontal="center" shrinkToFit="0" vertical="center" wrapText="0"/>
    </xf>
    <xf borderId="1" fillId="0" fontId="4" numFmtId="4" xfId="0" applyAlignment="1" applyBorder="1" applyFont="1" applyNumberFormat="1">
      <alignment horizontal="center" shrinkToFit="0" vertical="center" wrapText="0"/>
    </xf>
    <xf borderId="1" fillId="0" fontId="1" numFmtId="168" xfId="0" applyAlignment="1" applyBorder="1" applyFont="1" applyNumberFormat="1">
      <alignment horizontal="center" shrinkToFit="0" vertical="center" wrapText="0"/>
    </xf>
    <xf borderId="1" fillId="0" fontId="4" numFmtId="0" xfId="0" applyAlignment="1" applyBorder="1" applyFont="1">
      <alignment shrinkToFit="0" vertical="bottom" wrapText="0"/>
    </xf>
    <xf borderId="11" fillId="0" fontId="1" numFmtId="0" xfId="0" applyAlignment="1" applyBorder="1" applyFont="1">
      <alignment horizontal="center" shrinkToFit="0" vertical="center" wrapText="1"/>
    </xf>
    <xf borderId="14" fillId="0" fontId="1" numFmtId="0" xfId="0" applyAlignment="1" applyBorder="1" applyFont="1">
      <alignment horizontal="center" shrinkToFit="0" vertical="center" wrapText="1"/>
    </xf>
    <xf borderId="11" fillId="0" fontId="4" numFmtId="0" xfId="0" applyAlignment="1" applyBorder="1" applyFont="1">
      <alignment horizontal="center" shrinkToFit="0" vertical="center" wrapText="1"/>
    </xf>
    <xf borderId="14" fillId="0" fontId="4" numFmtId="3" xfId="0" applyAlignment="1" applyBorder="1" applyFont="1" applyNumberFormat="1">
      <alignment horizontal="center" shrinkToFit="0" vertical="center" wrapText="0"/>
    </xf>
    <xf borderId="14" fillId="0" fontId="4" numFmtId="168" xfId="0" applyAlignment="1" applyBorder="1" applyFont="1" applyNumberFormat="1">
      <alignment horizontal="center" shrinkToFit="0" vertical="center" wrapText="0"/>
    </xf>
    <xf borderId="14" fillId="0" fontId="4" numFmtId="4" xfId="0" applyAlignment="1" applyBorder="1" applyFont="1" applyNumberFormat="1">
      <alignment horizontal="center" shrinkToFit="0" vertical="center" wrapText="0"/>
    </xf>
    <xf borderId="14" fillId="0" fontId="1" numFmtId="168" xfId="0" applyAlignment="1" applyBorder="1" applyFont="1" applyNumberFormat="1">
      <alignment horizontal="center" shrinkToFit="0" vertical="center" wrapText="0"/>
    </xf>
    <xf borderId="3" fillId="12" fontId="1" numFmtId="0" xfId="0" applyAlignment="1" applyBorder="1" applyFill="1" applyFont="1">
      <alignment horizontal="center" shrinkToFit="0" vertical="center" wrapText="0"/>
    </xf>
    <xf borderId="0" fillId="0" fontId="4" numFmtId="0" xfId="0" applyAlignment="1" applyFont="1">
      <alignment horizontal="center" shrinkToFit="0" vertical="bottom" wrapText="0"/>
    </xf>
    <xf borderId="20" fillId="0" fontId="4" numFmtId="0" xfId="0" applyAlignment="1" applyBorder="1" applyFont="1">
      <alignment horizontal="center" shrinkToFit="0" vertical="center" wrapText="0"/>
    </xf>
    <xf borderId="14" fillId="0" fontId="4" numFmtId="0" xfId="0" applyAlignment="1" applyBorder="1" applyFont="1">
      <alignment horizontal="center" shrinkToFit="0" vertical="bottom" wrapText="0"/>
    </xf>
    <xf borderId="21" fillId="0" fontId="6" numFmtId="0" xfId="0" applyBorder="1" applyFont="1"/>
    <xf borderId="14" fillId="13" fontId="4" numFmtId="164" xfId="0" applyAlignment="1" applyBorder="1" applyFill="1" applyFont="1" applyNumberFormat="1">
      <alignment horizontal="center" shrinkToFit="0" vertical="bottom" wrapText="0"/>
    </xf>
    <xf borderId="14" fillId="0" fontId="4" numFmtId="164" xfId="0" applyAlignment="1" applyBorder="1" applyFont="1" applyNumberFormat="1">
      <alignment horizontal="center" shrinkToFit="0" vertical="bottom" wrapText="0"/>
    </xf>
    <xf borderId="14" fillId="14" fontId="4" numFmtId="164" xfId="0" applyAlignment="1" applyBorder="1" applyFill="1" applyFont="1" applyNumberFormat="1">
      <alignment horizontal="center" shrinkToFit="0" vertical="center" wrapText="0"/>
    </xf>
    <xf borderId="14" fillId="13" fontId="4" numFmtId="164" xfId="0" applyAlignment="1" applyBorder="1" applyFont="1" applyNumberFormat="1">
      <alignment horizontal="center" shrinkToFit="0" vertical="center" wrapText="0"/>
    </xf>
    <xf borderId="14" fillId="14" fontId="4" numFmtId="164" xfId="0" applyAlignment="1" applyBorder="1" applyFont="1" applyNumberFormat="1">
      <alignment horizontal="center" shrinkToFit="0" vertical="bottom" wrapText="0"/>
    </xf>
    <xf borderId="14" fillId="0" fontId="4" numFmtId="10" xfId="0" applyAlignment="1" applyBorder="1" applyFont="1" applyNumberFormat="1">
      <alignment horizontal="center" shrinkToFit="0" vertical="bottom" wrapText="0"/>
    </xf>
    <xf borderId="0" fillId="0" fontId="4" numFmtId="164" xfId="0" applyAlignment="1" applyFont="1" applyNumberFormat="1">
      <alignment horizontal="center" shrinkToFit="0" vertical="bottom" wrapText="0"/>
    </xf>
    <xf borderId="0" fillId="0" fontId="4" numFmtId="10" xfId="0" applyAlignment="1" applyFont="1" applyNumberFormat="1">
      <alignment horizontal="center" shrinkToFit="0" vertical="bottom" wrapText="0"/>
    </xf>
    <xf borderId="14" fillId="2" fontId="4" numFmtId="0" xfId="0" applyAlignment="1" applyBorder="1" applyFont="1">
      <alignment horizontal="center" shrinkToFit="0" vertical="bottom" wrapText="0"/>
    </xf>
    <xf borderId="14" fillId="2" fontId="4" numFmtId="164" xfId="0" applyAlignment="1" applyBorder="1" applyFont="1" applyNumberFormat="1">
      <alignment horizontal="center" shrinkToFit="0" vertical="center" wrapText="0"/>
    </xf>
    <xf borderId="14" fillId="2" fontId="4" numFmtId="164" xfId="0" applyAlignment="1" applyBorder="1" applyFont="1" applyNumberFormat="1">
      <alignment horizontal="center" shrinkToFit="0" vertical="bottom" wrapText="0"/>
    </xf>
    <xf borderId="14" fillId="2" fontId="4" numFmtId="10" xfId="0" applyAlignment="1" applyBorder="1" applyFont="1" applyNumberFormat="1">
      <alignment horizontal="center" shrinkToFit="0" vertical="bottom" wrapText="0"/>
    </xf>
    <xf borderId="14" fillId="13" fontId="4" numFmtId="9" xfId="0" applyAlignment="1" applyBorder="1" applyFont="1" applyNumberFormat="1">
      <alignment horizontal="center" shrinkToFit="0" vertical="center" wrapText="0"/>
    </xf>
    <xf borderId="14" fillId="13" fontId="4" numFmtId="0" xfId="0" applyAlignment="1" applyBorder="1" applyFont="1">
      <alignment horizontal="center" shrinkToFit="0" vertical="center" wrapText="0"/>
    </xf>
    <xf borderId="20" fillId="0" fontId="4" numFmtId="10" xfId="0" applyAlignment="1" applyBorder="1" applyFont="1" applyNumberFormat="1">
      <alignment horizontal="center" shrinkToFit="0" vertical="center" wrapText="0"/>
    </xf>
    <xf borderId="14" fillId="9" fontId="4" numFmtId="169" xfId="0" applyAlignment="1" applyBorder="1" applyFont="1" applyNumberFormat="1">
      <alignment horizontal="center" readingOrder="0" shrinkToFit="0" vertical="bottom" wrapText="0"/>
    </xf>
    <xf borderId="14" fillId="0" fontId="4" numFmtId="169" xfId="0" applyAlignment="1" applyBorder="1" applyFont="1" applyNumberFormat="1">
      <alignment horizontal="center" shrinkToFit="0" vertical="bottom" wrapText="0"/>
    </xf>
    <xf borderId="22" fillId="0" fontId="6" numFmtId="0" xfId="0" applyBorder="1" applyFont="1"/>
    <xf borderId="20" fillId="0" fontId="4" numFmtId="0" xfId="0" applyAlignment="1" applyBorder="1" applyFont="1">
      <alignment horizontal="center" shrinkToFit="0" vertical="bottom" wrapText="0"/>
    </xf>
    <xf borderId="20" fillId="9" fontId="4" numFmtId="169" xfId="0" applyAlignment="1" applyBorder="1" applyFont="1" applyNumberFormat="1">
      <alignment horizontal="center" readingOrder="0" shrinkToFit="0" vertical="center" wrapText="0"/>
    </xf>
    <xf borderId="20" fillId="0" fontId="4" numFmtId="169" xfId="0" applyAlignment="1" applyBorder="1" applyFont="1" applyNumberFormat="1">
      <alignment horizontal="center" shrinkToFit="0" vertical="center" wrapText="0"/>
    </xf>
    <xf borderId="14" fillId="2" fontId="4" numFmtId="0" xfId="0" applyAlignment="1" applyBorder="1" applyFont="1">
      <alignment horizontal="center" shrinkToFit="0" vertical="center" wrapText="0"/>
    </xf>
    <xf borderId="20" fillId="0" fontId="4" numFmtId="164" xfId="0" applyAlignment="1" applyBorder="1" applyFont="1" applyNumberFormat="1">
      <alignment horizontal="center" shrinkToFit="0" vertical="center" wrapText="0"/>
    </xf>
    <xf borderId="3" fillId="0" fontId="4" numFmtId="0" xfId="0" applyAlignment="1" applyBorder="1" applyFont="1">
      <alignment horizontal="center" shrinkToFit="0" vertical="center" wrapText="0"/>
    </xf>
    <xf borderId="11" fillId="12" fontId="1" numFmtId="0" xfId="0" applyAlignment="1" applyBorder="1" applyFont="1">
      <alignment horizontal="center" shrinkToFit="0" vertical="center" wrapText="1"/>
    </xf>
    <xf borderId="11" fillId="15" fontId="1" numFmtId="0" xfId="0" applyAlignment="1" applyBorder="1" applyFill="1" applyFont="1">
      <alignment horizontal="center" shrinkToFit="0" vertical="center" wrapText="1"/>
    </xf>
    <xf borderId="14" fillId="5" fontId="1" numFmtId="0" xfId="0" applyAlignment="1" applyBorder="1" applyFont="1">
      <alignment horizontal="center" shrinkToFit="0" vertical="center" wrapText="1"/>
    </xf>
    <xf borderId="14" fillId="5" fontId="1" numFmtId="170" xfId="0" applyAlignment="1" applyBorder="1" applyFont="1" applyNumberForma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14" fillId="10" fontId="4" numFmtId="0" xfId="0" applyAlignment="1" applyBorder="1" applyFont="1">
      <alignment horizontal="center" shrinkToFit="0" vertical="center" wrapText="1"/>
    </xf>
    <xf borderId="14" fillId="9" fontId="4" numFmtId="169" xfId="0" applyAlignment="1" applyBorder="1" applyFont="1" applyNumberFormat="1">
      <alignment horizontal="center" shrinkToFit="0" vertical="center" wrapText="1"/>
    </xf>
    <xf borderId="14" fillId="0" fontId="4" numFmtId="169" xfId="0" applyAlignment="1" applyBorder="1" applyFont="1" applyNumberFormat="1">
      <alignment horizontal="center" shrinkToFit="0" vertical="center" wrapText="1"/>
    </xf>
    <xf borderId="14" fillId="9" fontId="4" numFmtId="164" xfId="0" applyAlignment="1" applyBorder="1" applyFont="1" applyNumberFormat="1">
      <alignment horizontal="center" shrinkToFit="0" vertical="center" wrapText="1"/>
    </xf>
    <xf borderId="14" fillId="8" fontId="4" numFmtId="0" xfId="0" applyAlignment="1" applyBorder="1" applyFont="1">
      <alignment horizontal="center" shrinkToFit="0" vertical="center" wrapText="1"/>
    </xf>
    <xf borderId="14" fillId="8" fontId="4" numFmtId="0" xfId="0" applyAlignment="1" applyBorder="1" applyFont="1">
      <alignment horizontal="center" shrinkToFit="0" vertical="center" wrapText="0"/>
    </xf>
    <xf borderId="14" fillId="16" fontId="4" numFmtId="164" xfId="0" applyAlignment="1" applyBorder="1" applyFill="1" applyFont="1" applyNumberFormat="1">
      <alignment horizontal="center" shrinkToFit="0" vertical="center" wrapText="0"/>
    </xf>
    <xf borderId="14" fillId="16" fontId="4" numFmtId="169" xfId="0" applyAlignment="1" applyBorder="1" applyFont="1" applyNumberForma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7.13"/>
    <col customWidth="1" min="2" max="2" width="64.25"/>
    <col customWidth="1" min="3" max="3" width="16.25"/>
    <col customWidth="1" min="4" max="4" width="11.5"/>
    <col customWidth="1" min="5" max="5" width="14.38"/>
    <col customWidth="1" min="6" max="6" width="11.5"/>
    <col customWidth="1" min="7" max="7" width="24.13"/>
    <col customWidth="1" min="8" max="26" width="8.63"/>
  </cols>
  <sheetData>
    <row r="1" ht="48.0" customHeight="1">
      <c r="A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 t="s">
        <v>6</v>
      </c>
      <c r="B2" s="3" t="s">
        <v>7</v>
      </c>
      <c r="C2" s="4">
        <f>'G1 - Oficial de Man. Predial'!I118</f>
        <v>4567.42</v>
      </c>
      <c r="D2" s="5">
        <v>1.0</v>
      </c>
      <c r="E2" s="4">
        <f t="shared" ref="E2:E5" si="1">C2*D2</f>
        <v>4567.42</v>
      </c>
      <c r="F2" s="5">
        <v>12.0</v>
      </c>
      <c r="G2" s="4">
        <f t="shared" ref="G2:G6" si="2">F2*E2</f>
        <v>54809.04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B3" s="6" t="s">
        <v>8</v>
      </c>
      <c r="C3" s="7">
        <f>'G1 - Vigia_diurno'!I120</f>
        <v>7636.48</v>
      </c>
      <c r="D3" s="6">
        <v>1.0</v>
      </c>
      <c r="E3" s="7">
        <f t="shared" si="1"/>
        <v>7636.48</v>
      </c>
      <c r="F3" s="6">
        <v>12.0</v>
      </c>
      <c r="G3" s="7">
        <f t="shared" si="2"/>
        <v>91637.76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B4" s="6" t="s">
        <v>9</v>
      </c>
      <c r="C4" s="7">
        <f>'G1 - Vigia_noturno'!I119</f>
        <v>8927.62</v>
      </c>
      <c r="D4" s="6">
        <v>1.0</v>
      </c>
      <c r="E4" s="7">
        <f t="shared" si="1"/>
        <v>8927.62</v>
      </c>
      <c r="F4" s="6">
        <v>12.0</v>
      </c>
      <c r="G4" s="7">
        <f t="shared" si="2"/>
        <v>107131.44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B5" s="6" t="s">
        <v>10</v>
      </c>
      <c r="C5" s="7">
        <f>'G1 - Vigia_diurno_2'!I119</f>
        <v>7636.48</v>
      </c>
      <c r="D5" s="6">
        <v>1.0</v>
      </c>
      <c r="E5" s="7">
        <f t="shared" si="1"/>
        <v>7636.48</v>
      </c>
      <c r="F5" s="6">
        <v>12.0</v>
      </c>
      <c r="G5" s="7">
        <f t="shared" si="2"/>
        <v>91637.76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B6" s="5" t="s">
        <v>11</v>
      </c>
      <c r="C6" s="7">
        <f>'G1 - Vigia_noturno_2'!I119</f>
        <v>8927.62</v>
      </c>
      <c r="D6" s="6">
        <v>1.0</v>
      </c>
      <c r="E6" s="7">
        <f>C6*1</f>
        <v>8927.62</v>
      </c>
      <c r="F6" s="6">
        <v>12.0</v>
      </c>
      <c r="G6" s="7">
        <f t="shared" si="2"/>
        <v>107131.44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/>
      <c r="B7" s="6"/>
      <c r="C7" s="8">
        <f>SUM(C2:C6)</f>
        <v>37695.62</v>
      </c>
      <c r="D7" s="6"/>
      <c r="E7" s="8">
        <f>SUM(E2:E6)</f>
        <v>37695.62</v>
      </c>
      <c r="F7" s="6"/>
      <c r="G7" s="8">
        <f>SUM(G2:G6)</f>
        <v>452347.44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9" t="s">
        <v>12</v>
      </c>
      <c r="B8" s="10"/>
      <c r="C8" s="10"/>
      <c r="D8" s="10"/>
      <c r="E8" s="10"/>
      <c r="F8" s="10"/>
      <c r="G8" s="1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2"/>
      <c r="G9" s="1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2"/>
      <c r="G10" s="1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2"/>
      <c r="G11" s="1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2"/>
      <c r="G12" s="1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2"/>
      <c r="G13" s="1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2"/>
      <c r="G14" s="1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2"/>
      <c r="G15" s="1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2"/>
      <c r="G16" s="1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2"/>
      <c r="G17" s="1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2"/>
      <c r="G18" s="1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2"/>
      <c r="G19" s="1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2"/>
      <c r="G20" s="1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2"/>
      <c r="G21" s="1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4"/>
      <c r="B22" s="15"/>
      <c r="C22" s="15"/>
      <c r="D22" s="15"/>
      <c r="E22" s="15"/>
      <c r="F22" s="15"/>
      <c r="G22" s="1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B1"/>
    <mergeCell ref="A2:A6"/>
    <mergeCell ref="A8:G22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4.0"/>
    <col customWidth="1" min="2" max="2" width="17.0"/>
    <col customWidth="1" min="3" max="3" width="24.13"/>
    <col customWidth="1" min="4" max="4" width="17.5"/>
    <col customWidth="1" min="5" max="5" width="26.13"/>
    <col customWidth="1" min="6" max="6" width="10.75"/>
    <col customWidth="1" min="7" max="7" width="15.38"/>
    <col customWidth="1" min="8" max="8" width="11.75"/>
    <col customWidth="1" min="9" max="9" width="35.7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17"/>
      <c r="B1" s="17"/>
      <c r="C1" s="17"/>
      <c r="D1" s="17"/>
      <c r="E1" s="15"/>
      <c r="F1" s="17"/>
      <c r="G1" s="17"/>
      <c r="H1" s="15"/>
      <c r="I1" s="15"/>
      <c r="J1" s="18"/>
      <c r="K1" s="18"/>
      <c r="L1" s="18"/>
      <c r="M1" s="18"/>
      <c r="N1" s="18"/>
      <c r="O1" s="18"/>
      <c r="P1" s="18"/>
      <c r="Q1" s="18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ht="16.5" customHeight="1">
      <c r="A2" s="20" t="s">
        <v>13</v>
      </c>
      <c r="B2" s="21"/>
      <c r="C2" s="21"/>
      <c r="D2" s="21"/>
      <c r="E2" s="21"/>
      <c r="F2" s="21"/>
      <c r="G2" s="21"/>
      <c r="H2" s="21"/>
      <c r="I2" s="22"/>
      <c r="J2" s="18"/>
      <c r="K2" s="18"/>
      <c r="L2" s="18"/>
      <c r="M2" s="18"/>
      <c r="N2" s="18"/>
      <c r="O2" s="18"/>
      <c r="P2" s="18"/>
      <c r="Q2" s="18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ht="16.5" customHeight="1">
      <c r="A3" s="23" t="s">
        <v>14</v>
      </c>
      <c r="B3" s="24" t="s">
        <v>15</v>
      </c>
      <c r="C3" s="21"/>
      <c r="D3" s="21"/>
      <c r="E3" s="21"/>
      <c r="F3" s="21"/>
      <c r="G3" s="21"/>
      <c r="H3" s="22"/>
      <c r="I3" s="25"/>
      <c r="J3" s="18"/>
      <c r="K3" s="18"/>
      <c r="L3" s="18"/>
      <c r="M3" s="18"/>
      <c r="N3" s="18"/>
      <c r="O3" s="18"/>
      <c r="P3" s="18"/>
      <c r="Q3" s="18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ht="16.5" customHeight="1">
      <c r="A4" s="23" t="s">
        <v>16</v>
      </c>
      <c r="B4" s="24" t="s">
        <v>17</v>
      </c>
      <c r="C4" s="21"/>
      <c r="D4" s="21"/>
      <c r="E4" s="21"/>
      <c r="F4" s="21"/>
      <c r="G4" s="21"/>
      <c r="H4" s="22"/>
      <c r="I4" s="23" t="s">
        <v>18</v>
      </c>
      <c r="J4" s="26"/>
      <c r="K4" s="26"/>
      <c r="L4" s="26"/>
      <c r="M4" s="18"/>
      <c r="N4" s="18"/>
      <c r="O4" s="18"/>
      <c r="P4" s="18"/>
      <c r="Q4" s="18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ht="16.5" customHeight="1">
      <c r="A5" s="23" t="s">
        <v>19</v>
      </c>
      <c r="B5" s="24" t="s">
        <v>20</v>
      </c>
      <c r="C5" s="21"/>
      <c r="D5" s="21"/>
      <c r="E5" s="21"/>
      <c r="F5" s="21"/>
      <c r="G5" s="21"/>
      <c r="H5" s="22"/>
      <c r="I5" s="23"/>
      <c r="J5" s="26"/>
      <c r="K5" s="26"/>
      <c r="L5" s="26"/>
      <c r="M5" s="18"/>
      <c r="N5" s="18"/>
      <c r="O5" s="18"/>
      <c r="P5" s="18"/>
      <c r="Q5" s="18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ht="16.5" customHeight="1">
      <c r="A6" s="23" t="s">
        <v>21</v>
      </c>
      <c r="B6" s="24" t="s">
        <v>22</v>
      </c>
      <c r="C6" s="21"/>
      <c r="D6" s="21"/>
      <c r="E6" s="21"/>
      <c r="F6" s="21"/>
      <c r="G6" s="21"/>
      <c r="H6" s="22"/>
      <c r="I6" s="23">
        <v>12.0</v>
      </c>
      <c r="J6" s="26"/>
      <c r="K6" s="26"/>
      <c r="L6" s="26"/>
      <c r="M6" s="18"/>
      <c r="N6" s="18"/>
      <c r="O6" s="18"/>
      <c r="P6" s="18"/>
      <c r="Q6" s="18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ht="16.5" customHeight="1">
      <c r="A7" s="6"/>
      <c r="B7" s="6"/>
      <c r="C7" s="6"/>
      <c r="D7" s="6"/>
      <c r="E7" s="6"/>
      <c r="F7" s="6"/>
      <c r="G7" s="6"/>
      <c r="H7" s="6"/>
      <c r="I7" s="27">
        <v>15.22</v>
      </c>
      <c r="J7" s="26"/>
      <c r="K7" s="26"/>
      <c r="L7" s="26"/>
      <c r="M7" s="18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ht="12.75" customHeight="1">
      <c r="A8" s="20" t="s">
        <v>23</v>
      </c>
      <c r="B8" s="21"/>
      <c r="C8" s="21"/>
      <c r="D8" s="21"/>
      <c r="E8" s="21"/>
      <c r="F8" s="21"/>
      <c r="G8" s="21"/>
      <c r="H8" s="21"/>
      <c r="I8" s="22"/>
      <c r="J8" s="26"/>
      <c r="K8" s="26"/>
      <c r="L8" s="26"/>
      <c r="M8" s="18"/>
      <c r="N8" s="18"/>
      <c r="O8" s="18"/>
      <c r="P8" s="18"/>
      <c r="Q8" s="18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ht="14.25" customHeight="1">
      <c r="A9" s="24" t="s">
        <v>24</v>
      </c>
      <c r="B9" s="22"/>
      <c r="C9" s="24" t="s">
        <v>25</v>
      </c>
      <c r="D9" s="22"/>
      <c r="E9" s="24" t="s">
        <v>26</v>
      </c>
      <c r="F9" s="21"/>
      <c r="G9" s="21"/>
      <c r="H9" s="21"/>
      <c r="I9" s="22"/>
      <c r="J9" s="26"/>
      <c r="K9" s="26"/>
      <c r="L9" s="26"/>
      <c r="M9" s="18"/>
      <c r="N9" s="18"/>
      <c r="O9" s="18"/>
      <c r="P9" s="18"/>
      <c r="Q9" s="18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ht="14.25" customHeight="1">
      <c r="A10" s="28" t="s">
        <v>7</v>
      </c>
      <c r="B10" s="22"/>
      <c r="C10" s="24" t="s">
        <v>0</v>
      </c>
      <c r="D10" s="22"/>
      <c r="E10" s="24"/>
      <c r="F10" s="21"/>
      <c r="G10" s="21"/>
      <c r="H10" s="21"/>
      <c r="I10" s="22"/>
      <c r="J10" s="26"/>
      <c r="K10" s="26"/>
      <c r="L10" s="26"/>
      <c r="M10" s="18"/>
      <c r="N10" s="18"/>
      <c r="O10" s="18"/>
      <c r="P10" s="18"/>
      <c r="Q10" s="18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</row>
    <row r="11" ht="12.75" customHeight="1">
      <c r="A11" s="6"/>
      <c r="B11" s="6"/>
      <c r="C11" s="6"/>
      <c r="D11" s="6"/>
      <c r="E11" s="6"/>
      <c r="F11" s="6"/>
      <c r="G11" s="6"/>
      <c r="H11" s="6"/>
      <c r="I11" s="6"/>
      <c r="J11" s="26"/>
      <c r="K11" s="26"/>
      <c r="L11" s="26"/>
      <c r="M11" s="18"/>
      <c r="N11" s="18"/>
      <c r="O11" s="18"/>
      <c r="P11" s="18"/>
      <c r="Q11" s="18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</row>
    <row r="12" ht="16.5" customHeight="1">
      <c r="A12" s="20" t="s">
        <v>27</v>
      </c>
      <c r="B12" s="21"/>
      <c r="C12" s="21"/>
      <c r="D12" s="21"/>
      <c r="E12" s="21"/>
      <c r="F12" s="21"/>
      <c r="G12" s="21"/>
      <c r="H12" s="21"/>
      <c r="I12" s="22"/>
      <c r="J12" s="26"/>
      <c r="K12" s="26"/>
      <c r="L12" s="26"/>
      <c r="M12" s="18"/>
      <c r="N12" s="18"/>
      <c r="O12" s="18"/>
      <c r="P12" s="18"/>
      <c r="Q12" s="18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</row>
    <row r="13" ht="12.75" customHeight="1">
      <c r="A13" s="23">
        <v>1.0</v>
      </c>
      <c r="B13" s="24" t="s">
        <v>28</v>
      </c>
      <c r="C13" s="21"/>
      <c r="D13" s="21"/>
      <c r="E13" s="21"/>
      <c r="F13" s="21"/>
      <c r="G13" s="21"/>
      <c r="H13" s="22"/>
      <c r="I13" s="29" t="str">
        <f>A10</f>
        <v>Oficial de manutenção predial</v>
      </c>
      <c r="J13" s="30"/>
      <c r="K13" s="30"/>
      <c r="L13" s="30"/>
      <c r="M13" s="30"/>
      <c r="N13" s="18"/>
      <c r="O13" s="18"/>
      <c r="P13" s="18"/>
      <c r="Q13" s="18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</row>
    <row r="14" ht="12.75" customHeight="1">
      <c r="A14" s="23">
        <v>2.0</v>
      </c>
      <c r="B14" s="24" t="s">
        <v>29</v>
      </c>
      <c r="C14" s="21"/>
      <c r="D14" s="21"/>
      <c r="E14" s="21"/>
      <c r="F14" s="21"/>
      <c r="G14" s="21"/>
      <c r="H14" s="22"/>
      <c r="I14" s="23"/>
      <c r="J14" s="30"/>
      <c r="K14" s="31"/>
      <c r="L14" s="30"/>
      <c r="M14" s="30"/>
      <c r="N14" s="18"/>
      <c r="O14" s="18"/>
      <c r="P14" s="18"/>
      <c r="Q14" s="18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</row>
    <row r="15" ht="12.75" customHeight="1">
      <c r="A15" s="23">
        <v>3.0</v>
      </c>
      <c r="B15" s="24" t="s">
        <v>30</v>
      </c>
      <c r="C15" s="21"/>
      <c r="D15" s="21"/>
      <c r="E15" s="21"/>
      <c r="F15" s="21"/>
      <c r="G15" s="21"/>
      <c r="H15" s="22"/>
      <c r="I15" s="32">
        <f>'Benefícios'!C5</f>
        <v>2272.6</v>
      </c>
      <c r="J15" s="30"/>
      <c r="K15" s="31"/>
      <c r="L15" s="30"/>
      <c r="M15" s="30"/>
      <c r="N15" s="18"/>
      <c r="O15" s="18"/>
      <c r="P15" s="18"/>
      <c r="Q15" s="18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ht="12.75" customHeight="1">
      <c r="A16" s="23">
        <v>4.0</v>
      </c>
      <c r="B16" s="24" t="s">
        <v>31</v>
      </c>
      <c r="C16" s="21"/>
      <c r="D16" s="21"/>
      <c r="E16" s="21"/>
      <c r="F16" s="21"/>
      <c r="G16" s="21"/>
      <c r="H16" s="22"/>
      <c r="I16" s="23"/>
      <c r="J16" s="30"/>
      <c r="K16" s="31"/>
      <c r="L16" s="30"/>
      <c r="M16" s="30"/>
      <c r="N16" s="18"/>
      <c r="O16" s="18"/>
      <c r="P16" s="18"/>
      <c r="Q16" s="18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ht="12.75" customHeight="1">
      <c r="A17" s="23">
        <v>5.0</v>
      </c>
      <c r="B17" s="24" t="s">
        <v>32</v>
      </c>
      <c r="C17" s="21"/>
      <c r="D17" s="21"/>
      <c r="E17" s="21"/>
      <c r="F17" s="21"/>
      <c r="G17" s="21"/>
      <c r="H17" s="22"/>
      <c r="I17" s="33">
        <v>45292.0</v>
      </c>
      <c r="J17" s="30"/>
      <c r="K17" s="30"/>
      <c r="L17" s="30"/>
      <c r="M17" s="30"/>
      <c r="N17" s="18"/>
      <c r="O17" s="18"/>
      <c r="P17" s="18"/>
      <c r="Q17" s="18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ht="16.5" customHeight="1">
      <c r="A18" s="6"/>
      <c r="J18" s="30"/>
      <c r="K18" s="30"/>
      <c r="L18" s="30"/>
      <c r="M18" s="30"/>
      <c r="N18" s="18"/>
      <c r="O18" s="18"/>
      <c r="P18" s="18"/>
      <c r="Q18" s="18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ht="16.5" customHeight="1">
      <c r="A19" s="20" t="s">
        <v>33</v>
      </c>
      <c r="B19" s="21"/>
      <c r="C19" s="21"/>
      <c r="D19" s="21"/>
      <c r="E19" s="21"/>
      <c r="F19" s="21"/>
      <c r="G19" s="21"/>
      <c r="H19" s="21"/>
      <c r="I19" s="22"/>
      <c r="J19" s="31"/>
      <c r="K19" s="30"/>
      <c r="L19" s="30"/>
      <c r="M19" s="30"/>
      <c r="N19" s="18"/>
      <c r="O19" s="18"/>
      <c r="P19" s="18"/>
      <c r="Q19" s="18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</row>
    <row r="20" ht="12.75" customHeight="1">
      <c r="A20" s="34">
        <v>1.0</v>
      </c>
      <c r="B20" s="35" t="s">
        <v>34</v>
      </c>
      <c r="C20" s="21"/>
      <c r="D20" s="21"/>
      <c r="E20" s="21"/>
      <c r="F20" s="21"/>
      <c r="G20" s="22"/>
      <c r="H20" s="34"/>
      <c r="I20" s="34" t="s">
        <v>35</v>
      </c>
      <c r="J20" s="30"/>
      <c r="K20" s="31"/>
      <c r="L20" s="30"/>
      <c r="M20" s="30"/>
      <c r="N20" s="18"/>
      <c r="O20" s="18"/>
      <c r="P20" s="18"/>
      <c r="Q20" s="18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</row>
    <row r="21" ht="12.75" customHeight="1">
      <c r="A21" s="34" t="s">
        <v>14</v>
      </c>
      <c r="B21" s="24" t="s">
        <v>36</v>
      </c>
      <c r="C21" s="21"/>
      <c r="D21" s="21"/>
      <c r="E21" s="21"/>
      <c r="F21" s="21"/>
      <c r="G21" s="22"/>
      <c r="H21" s="23"/>
      <c r="I21" s="36">
        <f>I15</f>
        <v>2272.6</v>
      </c>
      <c r="J21" s="30"/>
      <c r="K21" s="31"/>
      <c r="L21" s="37"/>
      <c r="M21" s="30"/>
      <c r="N21" s="18"/>
      <c r="O21" s="18"/>
      <c r="P21" s="18"/>
      <c r="Q21" s="18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</row>
    <row r="22" ht="12.75" customHeight="1">
      <c r="A22" s="34" t="s">
        <v>21</v>
      </c>
      <c r="B22" s="24"/>
      <c r="C22" s="21"/>
      <c r="D22" s="21"/>
      <c r="E22" s="21"/>
      <c r="F22" s="21"/>
      <c r="G22" s="22"/>
      <c r="H22" s="38"/>
      <c r="I22" s="36">
        <v>0.0</v>
      </c>
      <c r="J22" s="30"/>
      <c r="K22" s="31"/>
      <c r="L22" s="30"/>
      <c r="M22" s="30"/>
      <c r="N22" s="18"/>
      <c r="O22" s="18"/>
      <c r="P22" s="18"/>
      <c r="Q22" s="18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ht="12.75" customHeight="1">
      <c r="A23" s="35" t="s">
        <v>37</v>
      </c>
      <c r="B23" s="21"/>
      <c r="C23" s="21"/>
      <c r="D23" s="21"/>
      <c r="E23" s="21"/>
      <c r="F23" s="21"/>
      <c r="G23" s="21"/>
      <c r="H23" s="22"/>
      <c r="I23" s="39">
        <f>TRUNC(SUM(I21:I22),2)</f>
        <v>2272.6</v>
      </c>
      <c r="J23" s="31"/>
      <c r="K23" s="31"/>
      <c r="L23" s="30"/>
      <c r="M23" s="30"/>
      <c r="N23" s="18"/>
      <c r="O23" s="18"/>
      <c r="P23" s="18"/>
      <c r="Q23" s="18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40"/>
      <c r="J24" s="31"/>
      <c r="K24" s="30"/>
      <c r="L24" s="30"/>
      <c r="M24" s="30"/>
      <c r="N24" s="18"/>
      <c r="O24" s="18"/>
      <c r="P24" s="18"/>
      <c r="Q24" s="18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ht="12.75" customHeight="1">
      <c r="A25" s="20" t="s">
        <v>38</v>
      </c>
      <c r="B25" s="21"/>
      <c r="C25" s="21"/>
      <c r="D25" s="21"/>
      <c r="E25" s="21"/>
      <c r="F25" s="21"/>
      <c r="G25" s="21"/>
      <c r="H25" s="21"/>
      <c r="I25" s="22"/>
      <c r="J25" s="30"/>
      <c r="K25" s="30"/>
      <c r="L25" s="30"/>
      <c r="M25" s="30"/>
      <c r="N25" s="18"/>
      <c r="O25" s="18"/>
      <c r="P25" s="18"/>
      <c r="Q25" s="18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ht="12.75" customHeight="1">
      <c r="A26" s="35" t="s">
        <v>39</v>
      </c>
      <c r="B26" s="21"/>
      <c r="C26" s="21"/>
      <c r="D26" s="21"/>
      <c r="E26" s="21"/>
      <c r="F26" s="21"/>
      <c r="G26" s="22"/>
      <c r="H26" s="34"/>
      <c r="I26" s="34" t="s">
        <v>35</v>
      </c>
      <c r="J26" s="30"/>
      <c r="K26" s="30"/>
      <c r="L26" s="30"/>
      <c r="M26" s="30"/>
      <c r="N26" s="18"/>
      <c r="O26" s="18"/>
      <c r="P26" s="18"/>
      <c r="Q26" s="18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ht="12.75" customHeight="1">
      <c r="A27" s="34" t="s">
        <v>14</v>
      </c>
      <c r="B27" s="24" t="s">
        <v>40</v>
      </c>
      <c r="C27" s="21"/>
      <c r="D27" s="21"/>
      <c r="E27" s="21"/>
      <c r="F27" s="21"/>
      <c r="G27" s="22"/>
      <c r="H27" s="38">
        <v>0.0833</v>
      </c>
      <c r="I27" s="36">
        <f t="shared" ref="I27:I28" si="1">H27*$I$23</f>
        <v>189.30758</v>
      </c>
      <c r="J27" s="30"/>
      <c r="K27" s="30"/>
      <c r="L27" s="30"/>
      <c r="M27" s="30"/>
      <c r="N27" s="18"/>
      <c r="O27" s="18"/>
      <c r="P27" s="18"/>
      <c r="Q27" s="18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</row>
    <row r="28" ht="12.75" customHeight="1">
      <c r="A28" s="34" t="s">
        <v>16</v>
      </c>
      <c r="B28" s="24" t="s">
        <v>41</v>
      </c>
      <c r="C28" s="21"/>
      <c r="D28" s="21"/>
      <c r="E28" s="21"/>
      <c r="F28" s="21"/>
      <c r="G28" s="22"/>
      <c r="H28" s="38">
        <f>((1/12)+(1/12)/3)</f>
        <v>0.1111111111</v>
      </c>
      <c r="I28" s="36">
        <f t="shared" si="1"/>
        <v>252.5111111</v>
      </c>
      <c r="J28" s="30"/>
      <c r="K28" s="41"/>
      <c r="L28" s="31"/>
      <c r="M28" s="30"/>
      <c r="N28" s="18"/>
      <c r="O28" s="18"/>
      <c r="P28" s="18"/>
      <c r="Q28" s="18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</row>
    <row r="29" ht="14.25" customHeight="1">
      <c r="A29" s="35" t="s">
        <v>42</v>
      </c>
      <c r="B29" s="21"/>
      <c r="C29" s="21"/>
      <c r="D29" s="21"/>
      <c r="E29" s="21"/>
      <c r="F29" s="21"/>
      <c r="G29" s="22"/>
      <c r="H29" s="42">
        <f>H27+H28</f>
        <v>0.1944111111</v>
      </c>
      <c r="I29" s="39">
        <f>SUM(I27:I28)</f>
        <v>441.8186911</v>
      </c>
      <c r="J29" s="31"/>
      <c r="K29" s="30"/>
      <c r="L29" s="30"/>
      <c r="M29" s="30"/>
      <c r="N29" s="18"/>
      <c r="O29" s="18"/>
      <c r="P29" s="18"/>
      <c r="Q29" s="18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ht="14.25" customHeight="1">
      <c r="A30" s="43"/>
      <c r="B30" s="43"/>
      <c r="C30" s="43"/>
      <c r="D30" s="43"/>
      <c r="E30" s="43"/>
      <c r="F30" s="43"/>
      <c r="G30" s="43"/>
      <c r="H30" s="44"/>
      <c r="I30" s="45"/>
      <c r="J30" s="30"/>
      <c r="K30" s="30"/>
      <c r="L30" s="30"/>
      <c r="M30" s="30"/>
      <c r="N30" s="18"/>
      <c r="O30" s="18"/>
      <c r="P30" s="18"/>
      <c r="Q30" s="18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ht="14.25" customHeight="1">
      <c r="A31" s="1"/>
      <c r="B31" s="1"/>
      <c r="C31" s="1"/>
      <c r="D31" s="1"/>
      <c r="E31" s="1"/>
      <c r="F31" s="1"/>
      <c r="G31" s="1"/>
      <c r="H31" s="46"/>
      <c r="I31" s="47">
        <f>I23+I29</f>
        <v>2714.418691</v>
      </c>
      <c r="J31" s="31"/>
      <c r="K31" s="30"/>
      <c r="L31" s="30"/>
      <c r="M31" s="30"/>
      <c r="N31" s="18"/>
      <c r="O31" s="18"/>
      <c r="P31" s="18"/>
      <c r="Q31" s="18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</row>
    <row r="32" ht="14.25" customHeight="1">
      <c r="A32" s="35" t="s">
        <v>43</v>
      </c>
      <c r="B32" s="21"/>
      <c r="C32" s="21"/>
      <c r="D32" s="21"/>
      <c r="E32" s="21"/>
      <c r="F32" s="21"/>
      <c r="G32" s="22"/>
      <c r="H32" s="34"/>
      <c r="I32" s="34" t="s">
        <v>35</v>
      </c>
      <c r="J32" s="31"/>
      <c r="K32" s="30"/>
      <c r="L32" s="30"/>
      <c r="M32" s="30"/>
      <c r="N32" s="18"/>
      <c r="O32" s="18"/>
      <c r="P32" s="18"/>
      <c r="Q32" s="18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</row>
    <row r="33" ht="14.25" customHeight="1">
      <c r="A33" s="34" t="s">
        <v>14</v>
      </c>
      <c r="B33" s="24" t="s">
        <v>44</v>
      </c>
      <c r="C33" s="21"/>
      <c r="D33" s="21"/>
      <c r="E33" s="21"/>
      <c r="F33" s="21"/>
      <c r="G33" s="22"/>
      <c r="H33" s="38">
        <v>0.2</v>
      </c>
      <c r="I33" s="36">
        <f>I31*H33</f>
        <v>542.8837382</v>
      </c>
      <c r="J33" s="31"/>
      <c r="K33" s="30"/>
      <c r="L33" s="30"/>
      <c r="M33" s="30"/>
      <c r="N33" s="18"/>
      <c r="O33" s="18"/>
      <c r="P33" s="18"/>
      <c r="Q33" s="18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ht="12.75" customHeight="1">
      <c r="A34" s="34" t="s">
        <v>16</v>
      </c>
      <c r="B34" s="24" t="s">
        <v>45</v>
      </c>
      <c r="C34" s="21"/>
      <c r="D34" s="21"/>
      <c r="E34" s="21"/>
      <c r="F34" s="21"/>
      <c r="G34" s="22"/>
      <c r="H34" s="38">
        <v>0.025</v>
      </c>
      <c r="I34" s="36">
        <f>I31*H34</f>
        <v>67.86046728</v>
      </c>
      <c r="J34" s="30"/>
      <c r="K34" s="30"/>
      <c r="L34" s="30"/>
      <c r="M34" s="30"/>
      <c r="N34" s="18"/>
      <c r="O34" s="18"/>
      <c r="P34" s="18"/>
      <c r="Q34" s="18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ht="14.25" customHeight="1">
      <c r="A35" s="34" t="s">
        <v>19</v>
      </c>
      <c r="B35" s="24" t="s">
        <v>46</v>
      </c>
      <c r="C35" s="21"/>
      <c r="D35" s="21"/>
      <c r="E35" s="21"/>
      <c r="F35" s="21"/>
      <c r="G35" s="22"/>
      <c r="H35" s="48">
        <v>0.0</v>
      </c>
      <c r="I35" s="36">
        <f>I31*H35</f>
        <v>0</v>
      </c>
      <c r="J35" s="30"/>
      <c r="K35" s="30"/>
      <c r="L35" s="30"/>
      <c r="M35" s="30"/>
      <c r="N35" s="18"/>
      <c r="O35" s="18"/>
      <c r="P35" s="18"/>
      <c r="Q35" s="18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</row>
    <row r="36" ht="12.75" customHeight="1">
      <c r="A36" s="34" t="s">
        <v>21</v>
      </c>
      <c r="B36" s="24" t="s">
        <v>47</v>
      </c>
      <c r="C36" s="21"/>
      <c r="D36" s="21"/>
      <c r="E36" s="21"/>
      <c r="F36" s="21"/>
      <c r="G36" s="22"/>
      <c r="H36" s="38">
        <v>0.015</v>
      </c>
      <c r="I36" s="36">
        <f>I31*H36</f>
        <v>40.71628037</v>
      </c>
      <c r="J36" s="30"/>
      <c r="K36" s="30"/>
      <c r="L36" s="30"/>
      <c r="M36" s="30"/>
      <c r="N36" s="18"/>
      <c r="O36" s="18"/>
      <c r="P36" s="18"/>
      <c r="Q36" s="18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</row>
    <row r="37" ht="14.25" customHeight="1">
      <c r="A37" s="34" t="s">
        <v>48</v>
      </c>
      <c r="B37" s="24" t="s">
        <v>49</v>
      </c>
      <c r="C37" s="21"/>
      <c r="D37" s="21"/>
      <c r="E37" s="21"/>
      <c r="F37" s="21"/>
      <c r="G37" s="22"/>
      <c r="H37" s="38">
        <v>0.01</v>
      </c>
      <c r="I37" s="36">
        <f>I31*H37</f>
        <v>27.14418691</v>
      </c>
      <c r="J37" s="30"/>
      <c r="K37" s="30"/>
      <c r="L37" s="30"/>
      <c r="M37" s="30"/>
      <c r="N37" s="18"/>
      <c r="O37" s="18"/>
      <c r="P37" s="18"/>
      <c r="Q37" s="18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</row>
    <row r="38" ht="14.25" customHeight="1">
      <c r="A38" s="34" t="s">
        <v>50</v>
      </c>
      <c r="B38" s="24" t="s">
        <v>51</v>
      </c>
      <c r="C38" s="21"/>
      <c r="D38" s="21"/>
      <c r="E38" s="21"/>
      <c r="F38" s="21"/>
      <c r="G38" s="22"/>
      <c r="H38" s="38">
        <v>0.006</v>
      </c>
      <c r="I38" s="36">
        <f>I31*H38</f>
        <v>16.28651215</v>
      </c>
      <c r="J38" s="30"/>
      <c r="K38" s="30"/>
      <c r="L38" s="30"/>
      <c r="M38" s="30"/>
      <c r="N38" s="18"/>
      <c r="O38" s="18"/>
      <c r="P38" s="18"/>
      <c r="Q38" s="18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</row>
    <row r="39" ht="14.25" customHeight="1">
      <c r="A39" s="34" t="s">
        <v>52</v>
      </c>
      <c r="B39" s="24" t="s">
        <v>53</v>
      </c>
      <c r="C39" s="21"/>
      <c r="D39" s="21"/>
      <c r="E39" s="21"/>
      <c r="F39" s="21"/>
      <c r="G39" s="22"/>
      <c r="H39" s="38">
        <v>0.002</v>
      </c>
      <c r="I39" s="36">
        <f>I31*H39</f>
        <v>5.428837382</v>
      </c>
      <c r="J39" s="30"/>
      <c r="K39" s="30"/>
      <c r="L39" s="30"/>
      <c r="M39" s="30"/>
      <c r="N39" s="18"/>
      <c r="O39" s="18"/>
      <c r="P39" s="18"/>
      <c r="Q39" s="18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</row>
    <row r="40" ht="14.25" customHeight="1">
      <c r="A40" s="34" t="s">
        <v>54</v>
      </c>
      <c r="B40" s="24" t="s">
        <v>55</v>
      </c>
      <c r="C40" s="21"/>
      <c r="D40" s="21"/>
      <c r="E40" s="21"/>
      <c r="F40" s="21"/>
      <c r="G40" s="22"/>
      <c r="H40" s="38">
        <v>0.08</v>
      </c>
      <c r="I40" s="36">
        <f>I31*H40</f>
        <v>217.1534953</v>
      </c>
      <c r="J40" s="30"/>
      <c r="K40" s="30"/>
      <c r="L40" s="30"/>
      <c r="M40" s="30"/>
      <c r="N40" s="18"/>
      <c r="O40" s="18"/>
      <c r="P40" s="18"/>
      <c r="Q40" s="18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</row>
    <row r="41" ht="14.25" customHeight="1">
      <c r="A41" s="35" t="s">
        <v>56</v>
      </c>
      <c r="B41" s="21"/>
      <c r="C41" s="21"/>
      <c r="D41" s="21"/>
      <c r="E41" s="21"/>
      <c r="F41" s="21"/>
      <c r="G41" s="22"/>
      <c r="H41" s="42">
        <f t="shared" ref="H41:I41" si="2">SUM(H33:H40)</f>
        <v>0.338</v>
      </c>
      <c r="I41" s="39">
        <f t="shared" si="2"/>
        <v>917.4735176</v>
      </c>
      <c r="J41" s="31"/>
      <c r="K41" s="30"/>
      <c r="L41" s="30"/>
      <c r="M41" s="30"/>
      <c r="N41" s="18"/>
      <c r="O41" s="18"/>
      <c r="P41" s="18"/>
      <c r="Q41" s="18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</row>
    <row r="42" ht="14.25" customHeight="1">
      <c r="A42" s="1"/>
      <c r="B42" s="1"/>
      <c r="C42" s="1"/>
      <c r="D42" s="1"/>
      <c r="E42" s="1"/>
      <c r="F42" s="1"/>
      <c r="G42" s="1"/>
      <c r="H42" s="46"/>
      <c r="I42" s="49"/>
      <c r="J42" s="31"/>
      <c r="K42" s="30"/>
      <c r="L42" s="30"/>
      <c r="M42" s="30"/>
      <c r="N42" s="18"/>
      <c r="O42" s="18"/>
      <c r="P42" s="18"/>
      <c r="Q42" s="18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</row>
    <row r="43" ht="12.75" customHeight="1">
      <c r="A43" s="35" t="s">
        <v>57</v>
      </c>
      <c r="B43" s="21"/>
      <c r="C43" s="21"/>
      <c r="D43" s="21"/>
      <c r="E43" s="21"/>
      <c r="F43" s="21"/>
      <c r="G43" s="22"/>
      <c r="H43" s="42"/>
      <c r="I43" s="34" t="s">
        <v>35</v>
      </c>
      <c r="J43" s="30"/>
      <c r="K43" s="30"/>
      <c r="L43" s="30"/>
      <c r="M43" s="30"/>
      <c r="N43" s="18"/>
      <c r="O43" s="18"/>
      <c r="P43" s="18"/>
      <c r="Q43" s="18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</row>
    <row r="44" ht="12.75" customHeight="1">
      <c r="A44" s="34" t="s">
        <v>14</v>
      </c>
      <c r="B44" s="24" t="s">
        <v>58</v>
      </c>
      <c r="C44" s="21"/>
      <c r="D44" s="21"/>
      <c r="E44" s="21"/>
      <c r="F44" s="21"/>
      <c r="G44" s="22"/>
      <c r="H44" s="50"/>
      <c r="I44" s="36">
        <f>'Benefícios'!G5</f>
        <v>116.644</v>
      </c>
      <c r="J44" s="51"/>
      <c r="K44" s="51"/>
      <c r="L44" s="51"/>
      <c r="M44" s="51"/>
      <c r="N44" s="52"/>
      <c r="O44" s="52"/>
      <c r="P44" s="52"/>
      <c r="Q44" s="52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</row>
    <row r="45" ht="14.25" customHeight="1">
      <c r="A45" s="34" t="s">
        <v>16</v>
      </c>
      <c r="B45" s="24" t="s">
        <v>59</v>
      </c>
      <c r="C45" s="21"/>
      <c r="D45" s="21"/>
      <c r="E45" s="21"/>
      <c r="F45" s="21"/>
      <c r="G45" s="22"/>
      <c r="H45" s="36"/>
      <c r="I45" s="36">
        <f>'Benefícios'!H5</f>
        <v>594</v>
      </c>
      <c r="J45" s="31"/>
      <c r="K45" s="30"/>
      <c r="L45" s="30"/>
      <c r="M45" s="30"/>
      <c r="N45" s="18"/>
      <c r="O45" s="18"/>
      <c r="P45" s="18"/>
      <c r="Q45" s="18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</row>
    <row r="46" ht="14.25" customHeight="1">
      <c r="A46" s="34" t="s">
        <v>19</v>
      </c>
      <c r="B46" s="24" t="s">
        <v>60</v>
      </c>
      <c r="C46" s="21"/>
      <c r="D46" s="21"/>
      <c r="E46" s="21"/>
      <c r="F46" s="21"/>
      <c r="G46" s="22"/>
      <c r="H46" s="54">
        <f>'Benefícios'!F24</f>
        <v>0</v>
      </c>
      <c r="I46" s="36">
        <f>H46</f>
        <v>0</v>
      </c>
      <c r="J46" s="55"/>
      <c r="K46" s="30"/>
      <c r="L46" s="30"/>
      <c r="M46" s="30"/>
      <c r="N46" s="18"/>
      <c r="O46" s="18"/>
      <c r="P46" s="18"/>
      <c r="Q46" s="18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ht="14.25" customHeight="1">
      <c r="A47" s="34" t="s">
        <v>21</v>
      </c>
      <c r="B47" s="24" t="s">
        <v>61</v>
      </c>
      <c r="C47" s="21"/>
      <c r="D47" s="21"/>
      <c r="E47" s="21"/>
      <c r="F47" s="21"/>
      <c r="G47" s="22"/>
      <c r="H47" s="54">
        <v>0.0</v>
      </c>
      <c r="I47" s="36">
        <f>H47/12</f>
        <v>0</v>
      </c>
      <c r="J47" s="55"/>
      <c r="K47" s="30"/>
      <c r="L47" s="30"/>
      <c r="M47" s="30"/>
      <c r="N47" s="18"/>
      <c r="O47" s="18"/>
      <c r="P47" s="18"/>
      <c r="Q47" s="18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</row>
    <row r="48" ht="14.25" customHeight="1">
      <c r="A48" s="34" t="s">
        <v>50</v>
      </c>
      <c r="B48" s="24" t="s">
        <v>62</v>
      </c>
      <c r="C48" s="21"/>
      <c r="D48" s="21"/>
      <c r="E48" s="21"/>
      <c r="F48" s="21"/>
      <c r="G48" s="22"/>
      <c r="H48" s="36"/>
      <c r="I48" s="36">
        <v>0.0</v>
      </c>
      <c r="J48" s="55"/>
      <c r="K48" s="30"/>
      <c r="L48" s="30"/>
      <c r="M48" s="30"/>
      <c r="N48" s="18"/>
      <c r="O48" s="18"/>
      <c r="P48" s="18"/>
      <c r="Q48" s="18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</row>
    <row r="49" ht="14.25" customHeight="1">
      <c r="A49" s="35" t="s">
        <v>63</v>
      </c>
      <c r="B49" s="21"/>
      <c r="C49" s="21"/>
      <c r="D49" s="21"/>
      <c r="E49" s="21"/>
      <c r="F49" s="21"/>
      <c r="G49" s="21"/>
      <c r="H49" s="22"/>
      <c r="I49" s="39">
        <f>TRUNC(SUM(I44:I48),2)</f>
        <v>710.64</v>
      </c>
      <c r="J49" s="31"/>
      <c r="K49" s="30"/>
      <c r="L49" s="30"/>
      <c r="M49" s="30"/>
      <c r="N49" s="18"/>
      <c r="O49" s="18"/>
      <c r="P49" s="18"/>
      <c r="Q49" s="18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</row>
    <row r="50" ht="14.25" customHeight="1">
      <c r="A50" s="1"/>
      <c r="B50" s="1"/>
      <c r="C50" s="1"/>
      <c r="D50" s="1"/>
      <c r="E50" s="1"/>
      <c r="F50" s="1"/>
      <c r="G50" s="1"/>
      <c r="H50" s="46"/>
      <c r="I50" s="49"/>
      <c r="J50" s="30"/>
      <c r="K50" s="30"/>
      <c r="L50" s="30"/>
      <c r="M50" s="30"/>
      <c r="N50" s="18"/>
      <c r="O50" s="18"/>
      <c r="P50" s="18"/>
      <c r="Q50" s="18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ht="14.25" customHeight="1">
      <c r="A51" s="1"/>
      <c r="B51" s="1"/>
      <c r="C51" s="1"/>
      <c r="D51" s="1"/>
      <c r="E51" s="1"/>
      <c r="F51" s="1"/>
      <c r="G51" s="1"/>
      <c r="H51" s="46"/>
      <c r="I51" s="49"/>
      <c r="J51" s="30"/>
      <c r="K51" s="30"/>
      <c r="L51" s="30"/>
      <c r="M51" s="30"/>
      <c r="N51" s="18"/>
      <c r="O51" s="18"/>
      <c r="P51" s="18"/>
      <c r="Q51" s="18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</row>
    <row r="52" ht="14.25" customHeight="1">
      <c r="A52" s="20" t="s">
        <v>64</v>
      </c>
      <c r="B52" s="21"/>
      <c r="C52" s="21"/>
      <c r="D52" s="21"/>
      <c r="E52" s="21"/>
      <c r="F52" s="21"/>
      <c r="G52" s="21"/>
      <c r="H52" s="21"/>
      <c r="I52" s="22"/>
      <c r="J52" s="30"/>
      <c r="K52" s="30"/>
      <c r="L52" s="30"/>
      <c r="M52" s="30"/>
      <c r="N52" s="18"/>
      <c r="O52" s="18"/>
      <c r="P52" s="18"/>
      <c r="Q52" s="18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</row>
    <row r="53" ht="12.75" customHeight="1">
      <c r="A53" s="35" t="s">
        <v>65</v>
      </c>
      <c r="B53" s="21"/>
      <c r="C53" s="21"/>
      <c r="D53" s="21"/>
      <c r="E53" s="21"/>
      <c r="F53" s="21"/>
      <c r="G53" s="21"/>
      <c r="H53" s="22"/>
      <c r="I53" s="34" t="s">
        <v>35</v>
      </c>
      <c r="J53" s="30"/>
      <c r="K53" s="30"/>
      <c r="L53" s="30"/>
      <c r="M53" s="30"/>
      <c r="N53" s="18"/>
      <c r="O53" s="18"/>
      <c r="P53" s="18"/>
      <c r="Q53" s="18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</row>
    <row r="54" ht="12.75" customHeight="1">
      <c r="A54" s="34" t="s">
        <v>66</v>
      </c>
      <c r="B54" s="24" t="s">
        <v>67</v>
      </c>
      <c r="C54" s="21"/>
      <c r="D54" s="21"/>
      <c r="E54" s="21"/>
      <c r="F54" s="21"/>
      <c r="G54" s="21"/>
      <c r="H54" s="22"/>
      <c r="I54" s="36">
        <f>I29</f>
        <v>441.8186911</v>
      </c>
      <c r="J54" s="30"/>
      <c r="K54" s="30"/>
      <c r="L54" s="30"/>
      <c r="M54" s="30"/>
      <c r="N54" s="18"/>
      <c r="O54" s="18"/>
      <c r="P54" s="18"/>
      <c r="Q54" s="18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</row>
    <row r="55" ht="14.25" customHeight="1">
      <c r="A55" s="34" t="s">
        <v>68</v>
      </c>
      <c r="B55" s="24" t="s">
        <v>69</v>
      </c>
      <c r="C55" s="21"/>
      <c r="D55" s="21"/>
      <c r="E55" s="21"/>
      <c r="F55" s="21"/>
      <c r="G55" s="21"/>
      <c r="H55" s="22"/>
      <c r="I55" s="36">
        <f>I41</f>
        <v>917.4735176</v>
      </c>
      <c r="J55" s="30"/>
      <c r="K55" s="30"/>
      <c r="L55" s="30"/>
      <c r="M55" s="30"/>
      <c r="N55" s="18"/>
      <c r="O55" s="18"/>
      <c r="P55" s="18"/>
      <c r="Q55" s="18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</row>
    <row r="56" ht="14.25" customHeight="1">
      <c r="A56" s="34" t="s">
        <v>70</v>
      </c>
      <c r="B56" s="24" t="s">
        <v>71</v>
      </c>
      <c r="C56" s="21"/>
      <c r="D56" s="21"/>
      <c r="E56" s="21"/>
      <c r="F56" s="21"/>
      <c r="G56" s="21"/>
      <c r="H56" s="22"/>
      <c r="I56" s="36">
        <f>I49</f>
        <v>710.64</v>
      </c>
      <c r="J56" s="30"/>
      <c r="K56" s="30"/>
      <c r="L56" s="30"/>
      <c r="M56" s="30"/>
      <c r="N56" s="18"/>
      <c r="O56" s="18"/>
      <c r="P56" s="18"/>
      <c r="Q56" s="18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</row>
    <row r="57" ht="14.25" customHeight="1">
      <c r="A57" s="35" t="s">
        <v>72</v>
      </c>
      <c r="B57" s="21"/>
      <c r="C57" s="21"/>
      <c r="D57" s="21"/>
      <c r="E57" s="21"/>
      <c r="F57" s="21"/>
      <c r="G57" s="21"/>
      <c r="H57" s="22"/>
      <c r="I57" s="39">
        <f>TRUNC(SUM(I54:I56),2)</f>
        <v>2069.93</v>
      </c>
      <c r="J57" s="56"/>
      <c r="K57" s="51"/>
      <c r="L57" s="51"/>
      <c r="M57" s="51"/>
      <c r="N57" s="52"/>
      <c r="O57" s="52"/>
      <c r="P57" s="52"/>
      <c r="Q57" s="52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</row>
    <row r="58" ht="14.25" customHeight="1">
      <c r="A58" s="57"/>
      <c r="B58" s="58"/>
      <c r="C58" s="58"/>
      <c r="D58" s="58"/>
      <c r="E58" s="58"/>
      <c r="F58" s="58"/>
      <c r="G58" s="58"/>
      <c r="H58" s="58"/>
      <c r="I58" s="59"/>
      <c r="J58" s="30"/>
      <c r="K58" s="30"/>
      <c r="L58" s="30"/>
      <c r="M58" s="30"/>
      <c r="N58" s="18"/>
      <c r="O58" s="18"/>
      <c r="P58" s="18"/>
      <c r="Q58" s="18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</row>
    <row r="59" ht="14.25" customHeight="1">
      <c r="A59" s="20" t="s">
        <v>73</v>
      </c>
      <c r="B59" s="21"/>
      <c r="C59" s="21"/>
      <c r="D59" s="21"/>
      <c r="E59" s="21"/>
      <c r="F59" s="21"/>
      <c r="G59" s="21"/>
      <c r="H59" s="21"/>
      <c r="I59" s="22"/>
      <c r="J59" s="30"/>
      <c r="K59" s="30"/>
      <c r="L59" s="30"/>
      <c r="M59" s="30"/>
      <c r="N59" s="18"/>
      <c r="O59" s="18"/>
      <c r="P59" s="18"/>
      <c r="Q59" s="18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</row>
    <row r="60" ht="14.25" customHeight="1">
      <c r="A60" s="34">
        <v>3.0</v>
      </c>
      <c r="B60" s="35" t="s">
        <v>74</v>
      </c>
      <c r="C60" s="21"/>
      <c r="D60" s="21"/>
      <c r="E60" s="21"/>
      <c r="F60" s="21"/>
      <c r="G60" s="22"/>
      <c r="H60" s="34" t="s">
        <v>75</v>
      </c>
      <c r="I60" s="34" t="s">
        <v>35</v>
      </c>
      <c r="J60" s="30"/>
      <c r="K60" s="30"/>
      <c r="L60" s="30"/>
      <c r="M60" s="30"/>
      <c r="N60" s="18"/>
      <c r="O60" s="18"/>
      <c r="P60" s="18"/>
      <c r="Q60" s="18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</row>
    <row r="61" ht="14.25" customHeight="1">
      <c r="A61" s="34" t="s">
        <v>14</v>
      </c>
      <c r="B61" s="24" t="s">
        <v>76</v>
      </c>
      <c r="C61" s="21"/>
      <c r="D61" s="21"/>
      <c r="E61" s="21"/>
      <c r="F61" s="21"/>
      <c r="G61" s="22"/>
      <c r="H61" s="38">
        <f>0.05/12</f>
        <v>0.004166666667</v>
      </c>
      <c r="I61" s="36">
        <f>I23*H61</f>
        <v>9.469166667</v>
      </c>
      <c r="J61" s="31"/>
      <c r="K61" s="30"/>
      <c r="L61" s="30"/>
      <c r="M61" s="30"/>
      <c r="N61" s="18"/>
      <c r="O61" s="18"/>
      <c r="P61" s="18"/>
      <c r="Q61" s="18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</row>
    <row r="62" ht="14.25" customHeight="1">
      <c r="A62" s="34" t="s">
        <v>16</v>
      </c>
      <c r="B62" s="24" t="s">
        <v>77</v>
      </c>
      <c r="C62" s="21"/>
      <c r="D62" s="21"/>
      <c r="E62" s="21"/>
      <c r="F62" s="21"/>
      <c r="G62" s="22"/>
      <c r="H62" s="38">
        <f>(H61*0.08)</f>
        <v>0.0003333333333</v>
      </c>
      <c r="I62" s="36">
        <f>I23*H62</f>
        <v>0.7575333333</v>
      </c>
      <c r="J62" s="31"/>
      <c r="K62" s="30"/>
      <c r="L62" s="30"/>
      <c r="M62" s="30"/>
      <c r="N62" s="18"/>
      <c r="O62" s="18"/>
      <c r="P62" s="18"/>
      <c r="Q62" s="18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</row>
    <row r="63" ht="12.75" customHeight="1">
      <c r="A63" s="34" t="s">
        <v>19</v>
      </c>
      <c r="B63" s="24" t="s">
        <v>78</v>
      </c>
      <c r="C63" s="21"/>
      <c r="D63" s="21"/>
      <c r="E63" s="21"/>
      <c r="F63" s="21"/>
      <c r="G63" s="22"/>
      <c r="H63" s="38">
        <f>((0.4)*0.08)*H61</f>
        <v>0.0001333333333</v>
      </c>
      <c r="I63" s="36">
        <f>I23*H63</f>
        <v>0.3030133333</v>
      </c>
      <c r="J63" s="31"/>
      <c r="K63" s="51"/>
      <c r="L63" s="51"/>
      <c r="M63" s="51"/>
      <c r="N63" s="52"/>
      <c r="O63" s="52"/>
      <c r="P63" s="52"/>
      <c r="Q63" s="52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</row>
    <row r="64" ht="14.25" customHeight="1">
      <c r="A64" s="34" t="s">
        <v>21</v>
      </c>
      <c r="B64" s="24" t="s">
        <v>79</v>
      </c>
      <c r="C64" s="21"/>
      <c r="D64" s="21"/>
      <c r="E64" s="21"/>
      <c r="F64" s="21"/>
      <c r="G64" s="22"/>
      <c r="H64" s="38">
        <f>((1/30)*7)/12</f>
        <v>0.01944444444</v>
      </c>
      <c r="I64" s="36">
        <f>I23*H64</f>
        <v>44.18944444</v>
      </c>
      <c r="J64" s="31"/>
      <c r="K64" s="30"/>
      <c r="L64" s="30"/>
      <c r="M64" s="30"/>
      <c r="N64" s="18"/>
      <c r="O64" s="18"/>
      <c r="P64" s="18"/>
      <c r="Q64" s="18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</row>
    <row r="65" ht="14.25" customHeight="1">
      <c r="A65" s="34" t="s">
        <v>48</v>
      </c>
      <c r="B65" s="24" t="s">
        <v>80</v>
      </c>
      <c r="C65" s="21"/>
      <c r="D65" s="21"/>
      <c r="E65" s="21"/>
      <c r="F65" s="21"/>
      <c r="G65" s="22"/>
      <c r="H65" s="38">
        <f>((0.4)*0.08)*H64</f>
        <v>0.0006222222222</v>
      </c>
      <c r="I65" s="36">
        <f>I23*H65</f>
        <v>1.414062222</v>
      </c>
      <c r="J65" s="31"/>
      <c r="K65" s="30"/>
      <c r="L65" s="30"/>
      <c r="M65" s="30"/>
      <c r="N65" s="18"/>
      <c r="O65" s="18"/>
      <c r="P65" s="18"/>
      <c r="Q65" s="18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</row>
    <row r="66" ht="14.25" customHeight="1">
      <c r="A66" s="34" t="s">
        <v>50</v>
      </c>
      <c r="B66" s="24" t="s">
        <v>81</v>
      </c>
      <c r="C66" s="21"/>
      <c r="D66" s="21"/>
      <c r="E66" s="21"/>
      <c r="F66" s="21"/>
      <c r="G66" s="22"/>
      <c r="H66" s="38">
        <f>(0.4)*0.08</f>
        <v>0.032</v>
      </c>
      <c r="I66" s="36">
        <f>I23*H66</f>
        <v>72.7232</v>
      </c>
      <c r="J66" s="31"/>
      <c r="K66" s="30"/>
      <c r="L66" s="30"/>
      <c r="M66" s="30"/>
      <c r="N66" s="18"/>
      <c r="O66" s="18"/>
      <c r="P66" s="18"/>
      <c r="Q66" s="18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</row>
    <row r="67" ht="14.25" customHeight="1">
      <c r="A67" s="34" t="s">
        <v>52</v>
      </c>
      <c r="B67" s="24" t="s">
        <v>82</v>
      </c>
      <c r="C67" s="21"/>
      <c r="D67" s="21"/>
      <c r="E67" s="21"/>
      <c r="F67" s="21"/>
      <c r="G67" s="22"/>
      <c r="H67" s="38">
        <f>H64*H41</f>
        <v>0.006572222222</v>
      </c>
      <c r="I67" s="36">
        <f>I23*H67</f>
        <v>14.93603222</v>
      </c>
      <c r="J67" s="31"/>
      <c r="K67" s="30"/>
      <c r="L67" s="30"/>
      <c r="M67" s="30"/>
      <c r="N67" s="18"/>
      <c r="O67" s="18"/>
      <c r="P67" s="18"/>
      <c r="Q67" s="18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</row>
    <row r="68" ht="14.25" customHeight="1">
      <c r="A68" s="35" t="s">
        <v>83</v>
      </c>
      <c r="B68" s="21"/>
      <c r="C68" s="21"/>
      <c r="D68" s="21"/>
      <c r="E68" s="21"/>
      <c r="F68" s="21"/>
      <c r="G68" s="22"/>
      <c r="H68" s="42">
        <f t="shared" ref="H68:I68" si="3">SUM(H61:H67)</f>
        <v>0.06327222222</v>
      </c>
      <c r="I68" s="39">
        <f t="shared" si="3"/>
        <v>143.7924522</v>
      </c>
      <c r="J68" s="31"/>
      <c r="K68" s="30"/>
      <c r="L68" s="30"/>
      <c r="M68" s="30"/>
      <c r="N68" s="18"/>
      <c r="O68" s="18"/>
      <c r="P68" s="18"/>
      <c r="Q68" s="18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</row>
    <row r="69" ht="14.25" customHeight="1">
      <c r="A69" s="35"/>
      <c r="B69" s="21"/>
      <c r="C69" s="21"/>
      <c r="D69" s="21"/>
      <c r="E69" s="21"/>
      <c r="F69" s="21"/>
      <c r="G69" s="21"/>
      <c r="H69" s="21"/>
      <c r="I69" s="21"/>
      <c r="J69" s="51"/>
      <c r="K69" s="51"/>
      <c r="L69" s="51"/>
      <c r="M69" s="51"/>
      <c r="N69" s="52"/>
      <c r="O69" s="52"/>
      <c r="P69" s="52"/>
      <c r="Q69" s="52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</row>
    <row r="70" ht="14.25" customHeight="1">
      <c r="A70" s="20" t="s">
        <v>84</v>
      </c>
      <c r="B70" s="21"/>
      <c r="C70" s="21"/>
      <c r="D70" s="21"/>
      <c r="E70" s="21"/>
      <c r="F70" s="21"/>
      <c r="G70" s="21"/>
      <c r="H70" s="21"/>
      <c r="I70" s="22"/>
      <c r="J70" s="30"/>
      <c r="K70" s="30"/>
      <c r="L70" s="30"/>
      <c r="M70" s="30"/>
      <c r="N70" s="18"/>
      <c r="O70" s="18"/>
      <c r="P70" s="18"/>
      <c r="Q70" s="18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</row>
    <row r="71" ht="14.25" customHeight="1">
      <c r="A71" s="1"/>
      <c r="B71" s="1"/>
      <c r="C71" s="1"/>
      <c r="D71" s="1"/>
      <c r="E71" s="1"/>
      <c r="F71" s="1"/>
      <c r="G71" s="1"/>
      <c r="H71" s="46" t="s">
        <v>85</v>
      </c>
      <c r="I71" s="60">
        <f>I23</f>
        <v>2272.6</v>
      </c>
      <c r="J71" s="30"/>
      <c r="K71" s="30"/>
      <c r="L71" s="30"/>
      <c r="M71" s="30"/>
      <c r="N71" s="18"/>
      <c r="O71" s="18"/>
      <c r="P71" s="18"/>
      <c r="Q71" s="18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ht="14.25" customHeight="1">
      <c r="A72" s="35" t="s">
        <v>86</v>
      </c>
      <c r="B72" s="21"/>
      <c r="C72" s="21"/>
      <c r="D72" s="21"/>
      <c r="E72" s="21"/>
      <c r="F72" s="21"/>
      <c r="G72" s="22"/>
      <c r="H72" s="34" t="s">
        <v>75</v>
      </c>
      <c r="I72" s="34" t="s">
        <v>35</v>
      </c>
      <c r="J72" s="30"/>
      <c r="K72" s="30"/>
      <c r="L72" s="30"/>
      <c r="M72" s="30"/>
      <c r="N72" s="18"/>
      <c r="O72" s="18"/>
      <c r="P72" s="18"/>
      <c r="Q72" s="18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</row>
    <row r="73" ht="14.25" customHeight="1">
      <c r="A73" s="34" t="s">
        <v>14</v>
      </c>
      <c r="B73" s="24" t="s">
        <v>87</v>
      </c>
      <c r="C73" s="21"/>
      <c r="D73" s="21"/>
      <c r="E73" s="21"/>
      <c r="F73" s="21"/>
      <c r="G73" s="22"/>
      <c r="H73" s="38">
        <f>H28/12</f>
        <v>0.009259259259</v>
      </c>
      <c r="I73" s="36">
        <f>I71*H73</f>
        <v>21.04259259</v>
      </c>
      <c r="J73" s="41"/>
      <c r="K73" s="30"/>
      <c r="L73" s="30"/>
      <c r="M73" s="30"/>
      <c r="N73" s="18"/>
      <c r="O73" s="18"/>
      <c r="P73" s="18"/>
      <c r="Q73" s="18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</row>
    <row r="74" ht="12.75" customHeight="1">
      <c r="A74" s="34" t="s">
        <v>16</v>
      </c>
      <c r="B74" s="24" t="s">
        <v>88</v>
      </c>
      <c r="C74" s="21"/>
      <c r="D74" s="21"/>
      <c r="E74" s="21"/>
      <c r="F74" s="21"/>
      <c r="G74" s="22"/>
      <c r="H74" s="38">
        <f>(5.96/30)*(1/12)</f>
        <v>0.01655555556</v>
      </c>
      <c r="I74" s="36">
        <f>I71*H74</f>
        <v>37.62415556</v>
      </c>
      <c r="J74" s="41"/>
      <c r="K74" s="30"/>
      <c r="L74" s="30"/>
      <c r="M74" s="30"/>
      <c r="N74" s="18"/>
      <c r="O74" s="18"/>
      <c r="P74" s="18"/>
      <c r="Q74" s="18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</row>
    <row r="75" ht="14.25" customHeight="1">
      <c r="A75" s="34" t="s">
        <v>19</v>
      </c>
      <c r="B75" s="24" t="s">
        <v>89</v>
      </c>
      <c r="C75" s="21"/>
      <c r="D75" s="21"/>
      <c r="E75" s="21"/>
      <c r="F75" s="21"/>
      <c r="G75" s="22"/>
      <c r="H75" s="38">
        <f>((5/30)/12)*0.015</f>
        <v>0.0002083333333</v>
      </c>
      <c r="I75" s="36">
        <f>I71*H75</f>
        <v>0.4734583333</v>
      </c>
      <c r="J75" s="31"/>
      <c r="K75" s="30"/>
      <c r="L75" s="30"/>
      <c r="M75" s="30"/>
      <c r="N75" s="18"/>
      <c r="O75" s="18"/>
      <c r="P75" s="18"/>
      <c r="Q75" s="18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</row>
    <row r="76" ht="14.25" customHeight="1">
      <c r="A76" s="34" t="s">
        <v>21</v>
      </c>
      <c r="B76" s="24" t="s">
        <v>90</v>
      </c>
      <c r="C76" s="21"/>
      <c r="D76" s="21"/>
      <c r="E76" s="21"/>
      <c r="F76" s="21"/>
      <c r="G76" s="22"/>
      <c r="H76" s="38">
        <f>((15/30)/12)*0.0078</f>
        <v>0.000325</v>
      </c>
      <c r="I76" s="36">
        <f>I71*H76</f>
        <v>0.738595</v>
      </c>
      <c r="J76" s="31"/>
      <c r="K76" s="30"/>
      <c r="L76" s="30"/>
      <c r="M76" s="30"/>
      <c r="N76" s="18"/>
      <c r="O76" s="18"/>
      <c r="P76" s="18"/>
      <c r="Q76" s="18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</row>
    <row r="77" ht="14.25" customHeight="1">
      <c r="A77" s="34" t="s">
        <v>48</v>
      </c>
      <c r="B77" s="24" t="s">
        <v>91</v>
      </c>
      <c r="C77" s="21"/>
      <c r="D77" s="21"/>
      <c r="E77" s="21"/>
      <c r="F77" s="21"/>
      <c r="G77" s="22"/>
      <c r="H77" s="38">
        <f>((0.0144*0.1)*0.4509)*(6/12)</f>
        <v>0.000324648</v>
      </c>
      <c r="I77" s="36">
        <f>I71*H77</f>
        <v>0.7377950448</v>
      </c>
      <c r="J77" s="31"/>
      <c r="K77" s="30"/>
      <c r="L77" s="30"/>
      <c r="M77" s="30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</row>
    <row r="78" ht="14.25" customHeight="1">
      <c r="A78" s="34" t="s">
        <v>50</v>
      </c>
      <c r="B78" s="24" t="s">
        <v>92</v>
      </c>
      <c r="C78" s="21"/>
      <c r="D78" s="21"/>
      <c r="E78" s="21"/>
      <c r="F78" s="21"/>
      <c r="G78" s="22"/>
      <c r="H78" s="38">
        <f>SUM(H73:H77)*H41</f>
        <v>0.009015405098</v>
      </c>
      <c r="I78" s="36">
        <f>I71*H78</f>
        <v>20.48840963</v>
      </c>
      <c r="J78" s="31"/>
      <c r="K78" s="30"/>
      <c r="L78" s="30"/>
      <c r="M78" s="30"/>
      <c r="N78" s="18"/>
      <c r="O78" s="18"/>
      <c r="P78" s="18"/>
      <c r="Q78" s="18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</row>
    <row r="79" ht="14.25" customHeight="1">
      <c r="A79" s="35" t="s">
        <v>93</v>
      </c>
      <c r="B79" s="21"/>
      <c r="C79" s="21"/>
      <c r="D79" s="21"/>
      <c r="E79" s="21"/>
      <c r="F79" s="21"/>
      <c r="G79" s="22"/>
      <c r="H79" s="42">
        <f>SUM(H73:H78)</f>
        <v>0.03568820125</v>
      </c>
      <c r="I79" s="39">
        <f>TRUNC(SUM(I73:I78),2)</f>
        <v>81.1</v>
      </c>
      <c r="J79" s="56"/>
      <c r="K79" s="51"/>
      <c r="L79" s="51"/>
      <c r="M79" s="51"/>
      <c r="N79" s="52"/>
      <c r="O79" s="52"/>
      <c r="P79" s="52"/>
      <c r="Q79" s="52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</row>
    <row r="80" ht="16.5" customHeight="1">
      <c r="A80" s="61"/>
      <c r="B80" s="10"/>
      <c r="C80" s="10"/>
      <c r="D80" s="10"/>
      <c r="E80" s="10"/>
      <c r="F80" s="10"/>
      <c r="G80" s="10"/>
      <c r="H80" s="10"/>
      <c r="I80" s="10"/>
      <c r="J80" s="30"/>
      <c r="K80" s="30"/>
      <c r="L80" s="30"/>
      <c r="M80" s="30"/>
      <c r="N80" s="18"/>
      <c r="O80" s="18"/>
      <c r="P80" s="18"/>
      <c r="Q80" s="18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</row>
    <row r="81" ht="14.25" customHeight="1">
      <c r="A81" s="35" t="s">
        <v>94</v>
      </c>
      <c r="B81" s="21"/>
      <c r="C81" s="21"/>
      <c r="D81" s="21"/>
      <c r="E81" s="21"/>
      <c r="F81" s="21"/>
      <c r="G81" s="22"/>
      <c r="H81" s="34"/>
      <c r="I81" s="34" t="s">
        <v>35</v>
      </c>
      <c r="J81" s="30"/>
      <c r="K81" s="30"/>
      <c r="L81" s="30"/>
      <c r="M81" s="30"/>
      <c r="N81" s="18"/>
      <c r="O81" s="18"/>
      <c r="P81" s="18"/>
      <c r="Q81" s="18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</row>
    <row r="82" ht="14.25" customHeight="1">
      <c r="A82" s="34" t="s">
        <v>14</v>
      </c>
      <c r="B82" s="24" t="s">
        <v>95</v>
      </c>
      <c r="C82" s="21"/>
      <c r="D82" s="21"/>
      <c r="E82" s="21"/>
      <c r="F82" s="21"/>
      <c r="G82" s="22"/>
      <c r="H82" s="38"/>
      <c r="I82" s="36">
        <v>0.0</v>
      </c>
      <c r="J82" s="30"/>
      <c r="K82" s="30"/>
      <c r="L82" s="30"/>
      <c r="M82" s="30"/>
      <c r="N82" s="18"/>
      <c r="O82" s="18"/>
      <c r="P82" s="18"/>
      <c r="Q82" s="18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ht="14.25" customHeight="1">
      <c r="A83" s="35" t="s">
        <v>96</v>
      </c>
      <c r="B83" s="21"/>
      <c r="C83" s="21"/>
      <c r="D83" s="21"/>
      <c r="E83" s="21"/>
      <c r="F83" s="21"/>
      <c r="G83" s="22"/>
      <c r="H83" s="42"/>
      <c r="I83" s="39">
        <v>0.0</v>
      </c>
      <c r="J83" s="31"/>
      <c r="K83" s="30"/>
      <c r="L83" s="30"/>
      <c r="M83" s="30"/>
      <c r="N83" s="18"/>
      <c r="O83" s="18"/>
      <c r="P83" s="18"/>
      <c r="Q83" s="18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  <row r="84" ht="14.25" customHeight="1">
      <c r="A84" s="61"/>
      <c r="B84" s="61"/>
      <c r="C84" s="61"/>
      <c r="D84" s="61"/>
      <c r="E84" s="61"/>
      <c r="F84" s="61"/>
      <c r="G84" s="61"/>
      <c r="H84" s="61"/>
      <c r="I84" s="61"/>
      <c r="J84" s="30"/>
      <c r="K84" s="30"/>
      <c r="L84" s="30"/>
      <c r="M84" s="30"/>
      <c r="N84" s="18"/>
      <c r="O84" s="18"/>
      <c r="P84" s="18"/>
      <c r="Q84" s="18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</row>
    <row r="85" ht="12.75" customHeight="1">
      <c r="A85" s="20" t="s">
        <v>97</v>
      </c>
      <c r="B85" s="21"/>
      <c r="C85" s="21"/>
      <c r="D85" s="21"/>
      <c r="E85" s="21"/>
      <c r="F85" s="21"/>
      <c r="G85" s="21"/>
      <c r="H85" s="21"/>
      <c r="I85" s="22"/>
      <c r="J85" s="30"/>
      <c r="K85" s="30"/>
      <c r="L85" s="41"/>
      <c r="M85" s="30"/>
      <c r="N85" s="18"/>
      <c r="O85" s="18"/>
      <c r="P85" s="18"/>
      <c r="Q85" s="18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ht="14.25" customHeight="1">
      <c r="A86" s="35" t="s">
        <v>98</v>
      </c>
      <c r="B86" s="21"/>
      <c r="C86" s="21"/>
      <c r="D86" s="21"/>
      <c r="E86" s="21"/>
      <c r="F86" s="21"/>
      <c r="G86" s="21"/>
      <c r="H86" s="22"/>
      <c r="I86" s="34" t="s">
        <v>35</v>
      </c>
      <c r="J86" s="30"/>
      <c r="K86" s="30"/>
      <c r="L86" s="30"/>
      <c r="M86" s="30"/>
      <c r="N86" s="18"/>
      <c r="O86" s="18"/>
      <c r="P86" s="18"/>
      <c r="Q86" s="18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ht="14.25" customHeight="1">
      <c r="A87" s="34" t="s">
        <v>99</v>
      </c>
      <c r="B87" s="24" t="s">
        <v>100</v>
      </c>
      <c r="C87" s="21"/>
      <c r="D87" s="21"/>
      <c r="E87" s="21"/>
      <c r="F87" s="21"/>
      <c r="G87" s="21"/>
      <c r="H87" s="22"/>
      <c r="I87" s="36">
        <f>I79</f>
        <v>81.1</v>
      </c>
      <c r="J87" s="30"/>
      <c r="K87" s="30"/>
      <c r="L87" s="30"/>
      <c r="M87" s="30"/>
      <c r="N87" s="18"/>
      <c r="O87" s="18"/>
      <c r="P87" s="18"/>
      <c r="Q87" s="18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</row>
    <row r="88" ht="12.75" customHeight="1">
      <c r="A88" s="34" t="s">
        <v>101</v>
      </c>
      <c r="B88" s="24" t="s">
        <v>102</v>
      </c>
      <c r="C88" s="21"/>
      <c r="D88" s="21"/>
      <c r="E88" s="21"/>
      <c r="F88" s="21"/>
      <c r="G88" s="21"/>
      <c r="H88" s="22"/>
      <c r="I88" s="36">
        <f>I83</f>
        <v>0</v>
      </c>
      <c r="J88" s="30"/>
      <c r="K88" s="30"/>
      <c r="L88" s="30"/>
      <c r="M88" s="30"/>
      <c r="N88" s="18"/>
      <c r="O88" s="18"/>
      <c r="P88" s="18"/>
      <c r="Q88" s="18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</row>
    <row r="89" ht="18.0" customHeight="1">
      <c r="A89" s="35" t="s">
        <v>103</v>
      </c>
      <c r="B89" s="21"/>
      <c r="C89" s="21"/>
      <c r="D89" s="21"/>
      <c r="E89" s="21"/>
      <c r="F89" s="21"/>
      <c r="G89" s="21"/>
      <c r="H89" s="22"/>
      <c r="I89" s="39">
        <f>TRUNC(SUM(I87:I88),2)</f>
        <v>81.1</v>
      </c>
      <c r="J89" s="31"/>
      <c r="K89" s="30"/>
      <c r="L89" s="30"/>
      <c r="M89" s="30"/>
      <c r="N89" s="18"/>
      <c r="O89" s="18"/>
      <c r="P89" s="18"/>
      <c r="Q89" s="18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</row>
    <row r="90" ht="14.25" customHeight="1">
      <c r="A90" s="57"/>
      <c r="B90" s="58"/>
      <c r="C90" s="58"/>
      <c r="D90" s="58"/>
      <c r="E90" s="58"/>
      <c r="F90" s="58"/>
      <c r="G90" s="58"/>
      <c r="H90" s="58"/>
      <c r="I90" s="59"/>
      <c r="J90" s="30"/>
      <c r="K90" s="30"/>
      <c r="L90" s="30"/>
      <c r="M90" s="30"/>
      <c r="N90" s="18"/>
      <c r="O90" s="18"/>
      <c r="P90" s="18"/>
      <c r="Q90" s="18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</row>
    <row r="91" ht="14.25" customHeight="1">
      <c r="A91" s="20" t="s">
        <v>104</v>
      </c>
      <c r="B91" s="21"/>
      <c r="C91" s="21"/>
      <c r="D91" s="21"/>
      <c r="E91" s="21"/>
      <c r="F91" s="21"/>
      <c r="G91" s="21"/>
      <c r="H91" s="21"/>
      <c r="I91" s="22"/>
      <c r="J91" s="30"/>
      <c r="K91" s="30"/>
      <c r="L91" s="30"/>
      <c r="M91" s="30"/>
      <c r="N91" s="18"/>
      <c r="O91" s="18"/>
      <c r="P91" s="18"/>
      <c r="Q91" s="18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</row>
    <row r="92" ht="14.25" customHeight="1">
      <c r="A92" s="34">
        <v>5.0</v>
      </c>
      <c r="B92" s="35" t="s">
        <v>105</v>
      </c>
      <c r="C92" s="21"/>
      <c r="D92" s="21"/>
      <c r="E92" s="21"/>
      <c r="F92" s="21"/>
      <c r="G92" s="22"/>
      <c r="H92" s="34"/>
      <c r="I92" s="34" t="s">
        <v>35</v>
      </c>
      <c r="J92" s="30"/>
      <c r="K92" s="30"/>
      <c r="L92" s="30"/>
      <c r="M92" s="30"/>
      <c r="N92" s="18"/>
      <c r="O92" s="18"/>
      <c r="P92" s="18"/>
      <c r="Q92" s="18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</row>
    <row r="93" ht="14.25" customHeight="1">
      <c r="A93" s="34" t="s">
        <v>14</v>
      </c>
      <c r="B93" s="24" t="s">
        <v>106</v>
      </c>
      <c r="C93" s="21"/>
      <c r="D93" s="21"/>
      <c r="E93" s="21"/>
      <c r="F93" s="21"/>
      <c r="G93" s="22"/>
      <c r="H93" s="36"/>
      <c r="I93" s="54">
        <f>Insumos!F27</f>
        <v>0</v>
      </c>
      <c r="J93" s="30"/>
      <c r="K93" s="30"/>
      <c r="L93" s="30"/>
      <c r="M93" s="30"/>
      <c r="N93" s="18"/>
      <c r="O93" s="18"/>
      <c r="P93" s="18"/>
      <c r="Q93" s="18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</row>
    <row r="94" ht="14.25" customHeight="1">
      <c r="A94" s="34" t="s">
        <v>16</v>
      </c>
      <c r="B94" s="24" t="s">
        <v>107</v>
      </c>
      <c r="C94" s="21"/>
      <c r="D94" s="21"/>
      <c r="E94" s="21"/>
      <c r="F94" s="21"/>
      <c r="G94" s="22"/>
      <c r="H94" s="62"/>
      <c r="I94" s="54">
        <f>Insumos!F59</f>
        <v>0</v>
      </c>
      <c r="J94" s="30"/>
      <c r="K94" s="30"/>
      <c r="L94" s="30"/>
      <c r="M94" s="30"/>
      <c r="N94" s="18"/>
      <c r="O94" s="18"/>
      <c r="P94" s="18"/>
      <c r="Q94" s="18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</row>
    <row r="95" ht="12.75" customHeight="1">
      <c r="A95" s="63" t="s">
        <v>19</v>
      </c>
      <c r="B95" s="24" t="s">
        <v>108</v>
      </c>
      <c r="C95" s="21"/>
      <c r="D95" s="21"/>
      <c r="E95" s="21"/>
      <c r="F95" s="21"/>
      <c r="G95" s="22"/>
      <c r="H95" s="62"/>
      <c r="I95" s="54">
        <f>Insumos!F33</f>
        <v>0</v>
      </c>
      <c r="J95" s="30"/>
      <c r="K95" s="30"/>
      <c r="L95" s="30"/>
      <c r="M95" s="30"/>
      <c r="N95" s="18"/>
      <c r="O95" s="18"/>
      <c r="P95" s="18"/>
      <c r="Q95" s="18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</row>
    <row r="96" ht="14.25" customHeight="1">
      <c r="A96" s="35" t="s">
        <v>109</v>
      </c>
      <c r="B96" s="21"/>
      <c r="C96" s="21"/>
      <c r="D96" s="21"/>
      <c r="E96" s="21"/>
      <c r="F96" s="21"/>
      <c r="G96" s="22"/>
      <c r="H96" s="64"/>
      <c r="I96" s="39">
        <f>(I93+I94+I95)</f>
        <v>0</v>
      </c>
      <c r="J96" s="30"/>
      <c r="K96" s="30"/>
      <c r="L96" s="30"/>
      <c r="M96" s="30"/>
      <c r="N96" s="18"/>
      <c r="O96" s="18"/>
      <c r="P96" s="18"/>
      <c r="Q96" s="18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</row>
    <row r="97" ht="16.5" customHeight="1">
      <c r="A97" s="61"/>
      <c r="B97" s="10"/>
      <c r="C97" s="10"/>
      <c r="D97" s="10"/>
      <c r="E97" s="10"/>
      <c r="F97" s="10"/>
      <c r="G97" s="10"/>
      <c r="H97" s="10"/>
      <c r="I97" s="10"/>
      <c r="J97" s="30"/>
      <c r="K97" s="30"/>
      <c r="L97" s="30"/>
      <c r="M97" s="30"/>
      <c r="N97" s="18"/>
      <c r="O97" s="18"/>
      <c r="P97" s="18"/>
      <c r="Q97" s="18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ht="27.75" customHeight="1">
      <c r="A98" s="61" t="s">
        <v>110</v>
      </c>
      <c r="B98" s="10"/>
      <c r="C98" s="10"/>
      <c r="D98" s="65">
        <f>I23+I57+I68+I89+I96</f>
        <v>4567.422452</v>
      </c>
      <c r="E98" s="61"/>
      <c r="F98" s="61"/>
      <c r="G98" s="61"/>
      <c r="H98" s="61"/>
      <c r="I98" s="61"/>
      <c r="J98" s="30"/>
      <c r="K98" s="30"/>
      <c r="L98" s="30"/>
      <c r="M98" s="30"/>
      <c r="N98" s="18"/>
      <c r="O98" s="18"/>
      <c r="P98" s="18"/>
      <c r="Q98" s="18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ht="16.5" customHeight="1">
      <c r="A99" s="61" t="s">
        <v>111</v>
      </c>
      <c r="B99" s="10"/>
      <c r="C99" s="10"/>
      <c r="D99" s="66">
        <f>H104</f>
        <v>0</v>
      </c>
      <c r="E99" s="61" t="s">
        <v>112</v>
      </c>
      <c r="F99" s="66">
        <f>1-D99</f>
        <v>1</v>
      </c>
      <c r="G99" s="67">
        <f>(D98+I102+I103)/F99</f>
        <v>4567.422452</v>
      </c>
      <c r="H99" s="59"/>
      <c r="I99" s="61"/>
      <c r="J99" s="30"/>
      <c r="K99" s="30"/>
      <c r="L99" s="30"/>
      <c r="M99" s="30"/>
      <c r="N99" s="18"/>
      <c r="O99" s="18"/>
      <c r="P99" s="18"/>
      <c r="Q99" s="18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ht="14.25" customHeight="1">
      <c r="A100" s="20" t="s">
        <v>113</v>
      </c>
      <c r="B100" s="21"/>
      <c r="C100" s="21"/>
      <c r="D100" s="21"/>
      <c r="E100" s="21"/>
      <c r="F100" s="21"/>
      <c r="G100" s="21"/>
      <c r="H100" s="21"/>
      <c r="I100" s="22"/>
      <c r="J100" s="31"/>
      <c r="K100" s="41"/>
      <c r="L100" s="41"/>
      <c r="M100" s="30"/>
      <c r="N100" s="18"/>
      <c r="O100" s="18"/>
      <c r="P100" s="18"/>
      <c r="Q100" s="18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</row>
    <row r="101" ht="14.25" customHeight="1">
      <c r="A101" s="34">
        <v>6.0</v>
      </c>
      <c r="B101" s="35" t="s">
        <v>114</v>
      </c>
      <c r="C101" s="21"/>
      <c r="D101" s="21"/>
      <c r="E101" s="21"/>
      <c r="F101" s="21"/>
      <c r="G101" s="22"/>
      <c r="H101" s="34" t="s">
        <v>75</v>
      </c>
      <c r="I101" s="34" t="s">
        <v>35</v>
      </c>
      <c r="J101" s="31"/>
      <c r="K101" s="30"/>
      <c r="L101" s="30"/>
      <c r="M101" s="30"/>
      <c r="N101" s="18"/>
      <c r="O101" s="18"/>
      <c r="P101" s="18"/>
      <c r="Q101" s="18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ht="12.75" customHeight="1">
      <c r="A102" s="34" t="s">
        <v>14</v>
      </c>
      <c r="B102" s="24" t="s">
        <v>115</v>
      </c>
      <c r="C102" s="21"/>
      <c r="D102" s="21"/>
      <c r="E102" s="21"/>
      <c r="F102" s="21"/>
      <c r="G102" s="22"/>
      <c r="H102" s="48">
        <v>0.0</v>
      </c>
      <c r="I102" s="36">
        <f>D98*H102</f>
        <v>0</v>
      </c>
      <c r="J102" s="31"/>
      <c r="K102" s="30"/>
      <c r="L102" s="30"/>
      <c r="M102" s="31"/>
      <c r="N102" s="18"/>
      <c r="O102" s="18"/>
      <c r="P102" s="18"/>
      <c r="Q102" s="18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ht="14.25" customHeight="1">
      <c r="A103" s="34" t="s">
        <v>16</v>
      </c>
      <c r="B103" s="24" t="s">
        <v>116</v>
      </c>
      <c r="C103" s="21"/>
      <c r="D103" s="21"/>
      <c r="E103" s="21"/>
      <c r="F103" s="21"/>
      <c r="G103" s="22"/>
      <c r="H103" s="48">
        <v>0.0</v>
      </c>
      <c r="I103" s="36">
        <f>(D98+I102)*H103</f>
        <v>0</v>
      </c>
      <c r="J103" s="31"/>
      <c r="K103" s="30"/>
      <c r="L103" s="30"/>
      <c r="M103" s="30"/>
      <c r="N103" s="18"/>
      <c r="O103" s="18"/>
      <c r="P103" s="18"/>
      <c r="Q103" s="18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ht="14.25" customHeight="1">
      <c r="A104" s="34" t="s">
        <v>19</v>
      </c>
      <c r="B104" s="35" t="s">
        <v>117</v>
      </c>
      <c r="C104" s="21"/>
      <c r="D104" s="21"/>
      <c r="E104" s="21"/>
      <c r="F104" s="21"/>
      <c r="G104" s="22"/>
      <c r="H104" s="38">
        <f>H105+H106+H107</f>
        <v>0</v>
      </c>
      <c r="I104" s="36"/>
      <c r="J104" s="30"/>
      <c r="K104" s="30"/>
      <c r="L104" s="30"/>
      <c r="M104" s="30"/>
      <c r="N104" s="18"/>
      <c r="O104" s="18"/>
      <c r="P104" s="18"/>
      <c r="Q104" s="18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</row>
    <row r="105" ht="14.25" customHeight="1">
      <c r="A105" s="34" t="s">
        <v>118</v>
      </c>
      <c r="B105" s="24" t="s">
        <v>119</v>
      </c>
      <c r="C105" s="21"/>
      <c r="D105" s="21"/>
      <c r="E105" s="21"/>
      <c r="F105" s="21"/>
      <c r="G105" s="22"/>
      <c r="H105" s="48">
        <v>0.0</v>
      </c>
      <c r="I105" s="36">
        <f>G99*H105</f>
        <v>0</v>
      </c>
      <c r="J105" s="31"/>
      <c r="K105" s="31"/>
      <c r="L105" s="30"/>
      <c r="M105" s="30"/>
      <c r="N105" s="18"/>
      <c r="O105" s="18"/>
      <c r="P105" s="18"/>
      <c r="Q105" s="18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</row>
    <row r="106" ht="14.25" customHeight="1">
      <c r="A106" s="34" t="s">
        <v>120</v>
      </c>
      <c r="B106" s="24" t="s">
        <v>121</v>
      </c>
      <c r="C106" s="21"/>
      <c r="D106" s="21"/>
      <c r="E106" s="21"/>
      <c r="F106" s="21"/>
      <c r="G106" s="22"/>
      <c r="H106" s="48">
        <v>0.0</v>
      </c>
      <c r="I106" s="36">
        <f>G99*H106</f>
        <v>0</v>
      </c>
      <c r="J106" s="31"/>
      <c r="K106" s="31"/>
      <c r="L106" s="30"/>
      <c r="M106" s="30"/>
      <c r="N106" s="18"/>
      <c r="O106" s="18"/>
      <c r="P106" s="18"/>
      <c r="Q106" s="18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</row>
    <row r="107" ht="14.25" customHeight="1">
      <c r="A107" s="34" t="s">
        <v>122</v>
      </c>
      <c r="B107" s="24" t="s">
        <v>123</v>
      </c>
      <c r="C107" s="21"/>
      <c r="D107" s="21"/>
      <c r="E107" s="21"/>
      <c r="F107" s="21"/>
      <c r="G107" s="22"/>
      <c r="H107" s="68">
        <v>0.0</v>
      </c>
      <c r="I107" s="36">
        <f>G99*H107</f>
        <v>0</v>
      </c>
      <c r="J107" s="31"/>
      <c r="K107" s="31"/>
      <c r="L107" s="30"/>
      <c r="M107" s="30"/>
      <c r="N107" s="18"/>
      <c r="O107" s="18"/>
      <c r="P107" s="18"/>
      <c r="Q107" s="18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</row>
    <row r="108" ht="14.25" customHeight="1">
      <c r="A108" s="35" t="s">
        <v>124</v>
      </c>
      <c r="B108" s="21"/>
      <c r="C108" s="21"/>
      <c r="D108" s="21"/>
      <c r="E108" s="21"/>
      <c r="F108" s="21"/>
      <c r="G108" s="22"/>
      <c r="H108" s="38"/>
      <c r="I108" s="39">
        <f>TRUNC(SUM(I102:I107),2)</f>
        <v>0</v>
      </c>
      <c r="J108" s="31"/>
      <c r="K108" s="30"/>
      <c r="L108" s="30"/>
      <c r="M108" s="30"/>
      <c r="N108" s="18"/>
      <c r="O108" s="18"/>
      <c r="P108" s="18"/>
      <c r="Q108" s="18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</row>
    <row r="109" ht="14.25" customHeight="1">
      <c r="A109" s="20" t="s">
        <v>125</v>
      </c>
      <c r="B109" s="21"/>
      <c r="C109" s="21"/>
      <c r="D109" s="21"/>
      <c r="E109" s="21"/>
      <c r="F109" s="21"/>
      <c r="G109" s="21"/>
      <c r="H109" s="21"/>
      <c r="I109" s="22"/>
      <c r="J109" s="30"/>
      <c r="K109" s="30"/>
      <c r="L109" s="30"/>
      <c r="M109" s="30"/>
      <c r="N109" s="18"/>
      <c r="O109" s="18"/>
      <c r="P109" s="18"/>
      <c r="Q109" s="18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ht="14.25" customHeight="1">
      <c r="A110" s="35" t="s">
        <v>126</v>
      </c>
      <c r="B110" s="21"/>
      <c r="C110" s="21"/>
      <c r="D110" s="21"/>
      <c r="E110" s="21"/>
      <c r="F110" s="21"/>
      <c r="G110" s="21"/>
      <c r="H110" s="22"/>
      <c r="I110" s="34" t="s">
        <v>35</v>
      </c>
      <c r="J110" s="30"/>
      <c r="K110" s="30"/>
      <c r="L110" s="30"/>
      <c r="M110" s="30"/>
      <c r="N110" s="18"/>
      <c r="O110" s="18"/>
      <c r="P110" s="18"/>
      <c r="Q110" s="18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</row>
    <row r="111" ht="14.25" customHeight="1">
      <c r="A111" s="23" t="s">
        <v>14</v>
      </c>
      <c r="B111" s="24" t="str">
        <f>A19</f>
        <v>MÓDULO 1 - COMPOSIÇÃO DA REMUNERAÇÃO</v>
      </c>
      <c r="C111" s="21"/>
      <c r="D111" s="21"/>
      <c r="E111" s="21"/>
      <c r="F111" s="21"/>
      <c r="G111" s="21"/>
      <c r="H111" s="22"/>
      <c r="I111" s="36">
        <f>I23</f>
        <v>2272.6</v>
      </c>
      <c r="J111" s="31"/>
      <c r="K111" s="31"/>
      <c r="L111" s="30"/>
      <c r="M111" s="30"/>
      <c r="N111" s="18"/>
      <c r="O111" s="18"/>
      <c r="P111" s="18"/>
      <c r="Q111" s="18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</row>
    <row r="112" ht="12.75" customHeight="1">
      <c r="A112" s="23" t="s">
        <v>16</v>
      </c>
      <c r="B112" s="24" t="str">
        <f>A25</f>
        <v>MÓDULO 2 – ENCARGOS E BENEFÍCIOS ANUAIS, MENSAIS E DIÁRIOS</v>
      </c>
      <c r="C112" s="21"/>
      <c r="D112" s="21"/>
      <c r="E112" s="21"/>
      <c r="F112" s="21"/>
      <c r="G112" s="21"/>
      <c r="H112" s="22"/>
      <c r="I112" s="36">
        <f>I57</f>
        <v>2069.93</v>
      </c>
      <c r="J112" s="30"/>
      <c r="K112" s="31"/>
      <c r="L112" s="30"/>
      <c r="M112" s="30"/>
      <c r="N112" s="18"/>
      <c r="O112" s="18"/>
      <c r="P112" s="18"/>
      <c r="Q112" s="18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ht="14.25" customHeight="1">
      <c r="A113" s="23" t="s">
        <v>19</v>
      </c>
      <c r="B113" s="24" t="str">
        <f>A59</f>
        <v>MÓDULO 3 – PROVISÃO PARA RESCISÃO</v>
      </c>
      <c r="C113" s="21"/>
      <c r="D113" s="21"/>
      <c r="E113" s="21"/>
      <c r="F113" s="21"/>
      <c r="G113" s="21"/>
      <c r="H113" s="22"/>
      <c r="I113" s="36">
        <f>I68</f>
        <v>143.7924522</v>
      </c>
      <c r="J113" s="30"/>
      <c r="K113" s="31"/>
      <c r="L113" s="30"/>
      <c r="M113" s="30"/>
      <c r="N113" s="18"/>
      <c r="O113" s="18"/>
      <c r="P113" s="18"/>
      <c r="Q113" s="18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</row>
    <row r="114" ht="14.25" customHeight="1">
      <c r="A114" s="23" t="s">
        <v>21</v>
      </c>
      <c r="B114" s="24" t="str">
        <f>A70</f>
        <v>MÓDULO 4 – CUSTO DE REPOSIÇÃO DO PROFISSIONAL AUSENTE</v>
      </c>
      <c r="C114" s="21"/>
      <c r="D114" s="21"/>
      <c r="E114" s="21"/>
      <c r="F114" s="21"/>
      <c r="G114" s="21"/>
      <c r="H114" s="22"/>
      <c r="I114" s="36">
        <f>I89</f>
        <v>81.1</v>
      </c>
      <c r="J114" s="30"/>
      <c r="K114" s="31"/>
      <c r="L114" s="30"/>
      <c r="M114" s="30"/>
      <c r="N114" s="18"/>
      <c r="O114" s="18"/>
      <c r="P114" s="18"/>
      <c r="Q114" s="18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</row>
    <row r="115" ht="14.25" customHeight="1">
      <c r="A115" s="23" t="s">
        <v>48</v>
      </c>
      <c r="B115" s="24" t="str">
        <f>A91</f>
        <v>MÓDULO 5 – INSUMOS DIVERSOS</v>
      </c>
      <c r="C115" s="21"/>
      <c r="D115" s="21"/>
      <c r="E115" s="21"/>
      <c r="F115" s="21"/>
      <c r="G115" s="21"/>
      <c r="H115" s="22"/>
      <c r="I115" s="36">
        <f>I96</f>
        <v>0</v>
      </c>
      <c r="J115" s="30"/>
      <c r="K115" s="31"/>
      <c r="L115" s="30"/>
      <c r="M115" s="30"/>
      <c r="N115" s="18"/>
      <c r="O115" s="18"/>
      <c r="P115" s="18"/>
      <c r="Q115" s="18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</row>
    <row r="116" ht="14.25" customHeight="1">
      <c r="A116" s="34"/>
      <c r="B116" s="35" t="s">
        <v>127</v>
      </c>
      <c r="C116" s="21"/>
      <c r="D116" s="21"/>
      <c r="E116" s="21"/>
      <c r="F116" s="21"/>
      <c r="G116" s="21"/>
      <c r="H116" s="22"/>
      <c r="I116" s="69">
        <f>TRUNC(SUM(I111:I115),2)</f>
        <v>4567.42</v>
      </c>
      <c r="J116" s="30"/>
      <c r="K116" s="31"/>
      <c r="L116" s="30"/>
      <c r="M116" s="30"/>
      <c r="N116" s="18"/>
      <c r="O116" s="18"/>
      <c r="P116" s="18"/>
      <c r="Q116" s="18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</row>
    <row r="117" ht="12.75" customHeight="1">
      <c r="A117" s="23" t="s">
        <v>50</v>
      </c>
      <c r="B117" s="24" t="str">
        <f>A100</f>
        <v>MÓDULO 6 – CUSTOS INDIRETOS, TRIBUTOS E LUCRO</v>
      </c>
      <c r="C117" s="21"/>
      <c r="D117" s="21"/>
      <c r="E117" s="21"/>
      <c r="F117" s="21"/>
      <c r="G117" s="21"/>
      <c r="H117" s="22"/>
      <c r="I117" s="36">
        <f>I108</f>
        <v>0</v>
      </c>
      <c r="J117" s="30"/>
      <c r="K117" s="30"/>
      <c r="L117" s="30"/>
      <c r="M117" s="30"/>
      <c r="N117" s="18"/>
      <c r="O117" s="18"/>
      <c r="P117" s="18"/>
      <c r="Q117" s="18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</row>
    <row r="118" ht="14.25" customHeight="1">
      <c r="A118" s="35" t="s">
        <v>128</v>
      </c>
      <c r="B118" s="21"/>
      <c r="C118" s="21"/>
      <c r="D118" s="21"/>
      <c r="E118" s="21"/>
      <c r="F118" s="21"/>
      <c r="G118" s="21"/>
      <c r="H118" s="22"/>
      <c r="I118" s="39">
        <f>TRUNC(SUM(I116:I117),2)</f>
        <v>4567.42</v>
      </c>
      <c r="J118" s="41"/>
      <c r="K118" s="30"/>
      <c r="L118" s="30"/>
      <c r="M118" s="30"/>
      <c r="N118" s="18"/>
      <c r="O118" s="18"/>
      <c r="P118" s="18"/>
      <c r="Q118" s="18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ht="14.25" customHeight="1">
      <c r="A119" s="34"/>
      <c r="B119" s="35" t="s">
        <v>129</v>
      </c>
      <c r="C119" s="21"/>
      <c r="D119" s="21"/>
      <c r="E119" s="21"/>
      <c r="F119" s="21"/>
      <c r="G119" s="22"/>
      <c r="H119" s="70">
        <v>1.0</v>
      </c>
      <c r="I119" s="39">
        <f>I118*H119</f>
        <v>4567.42</v>
      </c>
      <c r="J119" s="30"/>
      <c r="K119" s="30"/>
      <c r="L119" s="30"/>
      <c r="M119" s="30"/>
      <c r="N119" s="18"/>
      <c r="O119" s="18"/>
      <c r="P119" s="18"/>
      <c r="Q119" s="18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71"/>
      <c r="J120" s="41"/>
      <c r="K120" s="31"/>
      <c r="L120" s="31"/>
      <c r="M120" s="30"/>
      <c r="N120" s="18"/>
      <c r="O120" s="18"/>
      <c r="P120" s="18"/>
      <c r="Q120" s="18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  <row r="121" ht="12.75" customHeight="1">
      <c r="A121" s="30"/>
      <c r="B121" s="30"/>
      <c r="C121" s="30"/>
      <c r="D121" s="30"/>
      <c r="E121" s="30"/>
      <c r="F121" s="30"/>
      <c r="G121" s="30"/>
      <c r="H121" s="26"/>
      <c r="I121" s="72"/>
      <c r="J121" s="31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ht="14.25" customHeight="1">
      <c r="A122" s="73"/>
      <c r="B122" s="73"/>
      <c r="C122" s="73"/>
      <c r="D122" s="73"/>
      <c r="E122" s="73"/>
      <c r="F122" s="26"/>
      <c r="G122" s="73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ht="14.25" customHeight="1">
      <c r="A123" s="74"/>
      <c r="B123" s="74"/>
      <c r="C123" s="75"/>
      <c r="D123" s="76"/>
      <c r="E123" s="76"/>
      <c r="F123" s="77"/>
      <c r="G123" s="76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ht="14.25" customHeight="1">
      <c r="A124" s="74"/>
      <c r="B124" s="74"/>
      <c r="C124" s="75"/>
      <c r="D124" s="76"/>
      <c r="E124" s="76"/>
      <c r="F124" s="77"/>
      <c r="G124" s="76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</row>
    <row r="125" ht="14.25" customHeight="1">
      <c r="A125" s="74"/>
      <c r="B125" s="74"/>
      <c r="C125" s="75"/>
      <c r="D125" s="76"/>
      <c r="E125" s="76"/>
      <c r="F125" s="77"/>
      <c r="G125" s="76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ht="14.25" customHeight="1">
      <c r="A126" s="74"/>
      <c r="B126" s="74"/>
      <c r="C126" s="75"/>
      <c r="D126" s="76"/>
      <c r="E126" s="76"/>
      <c r="F126" s="77"/>
      <c r="G126" s="76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</row>
    <row r="127" ht="14.25" customHeight="1">
      <c r="A127" s="74"/>
      <c r="B127" s="74"/>
      <c r="C127" s="75"/>
      <c r="D127" s="76"/>
      <c r="E127" s="76"/>
      <c r="F127" s="77"/>
      <c r="G127" s="76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ht="14.25" customHeight="1">
      <c r="A128" s="74"/>
      <c r="B128" s="74"/>
      <c r="C128" s="75"/>
      <c r="D128" s="76"/>
      <c r="E128" s="76"/>
      <c r="F128" s="77"/>
      <c r="G128" s="76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ht="14.25" customHeight="1">
      <c r="A129" s="74"/>
      <c r="B129" s="74"/>
      <c r="C129" s="75"/>
      <c r="D129" s="76"/>
      <c r="E129" s="76"/>
      <c r="F129" s="77"/>
      <c r="G129" s="76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ht="14.25" customHeight="1">
      <c r="A130" s="26"/>
      <c r="B130" s="26"/>
      <c r="C130" s="26"/>
      <c r="D130" s="26"/>
      <c r="E130" s="26"/>
      <c r="F130" s="26"/>
      <c r="G130" s="78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</row>
    <row r="131" ht="14.25" customHeight="1">
      <c r="A131" s="26"/>
      <c r="B131" s="26"/>
      <c r="C131" s="26"/>
      <c r="D131" s="26"/>
      <c r="E131" s="26"/>
      <c r="F131" s="26"/>
      <c r="G131" s="78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</row>
    <row r="132" ht="14.25" customHeight="1">
      <c r="A132" s="73"/>
      <c r="B132" s="73"/>
      <c r="C132" s="73"/>
      <c r="D132" s="73"/>
      <c r="E132" s="73"/>
      <c r="F132" s="26"/>
      <c r="G132" s="73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</row>
    <row r="133" ht="14.25" customHeight="1">
      <c r="A133" s="30"/>
      <c r="B133" s="74"/>
      <c r="C133" s="75"/>
      <c r="D133" s="76"/>
      <c r="E133" s="76"/>
      <c r="F133" s="77"/>
      <c r="G133" s="76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</row>
    <row r="134" ht="14.25" customHeight="1">
      <c r="A134" s="30"/>
      <c r="B134" s="30"/>
      <c r="C134" s="75"/>
      <c r="D134" s="76"/>
      <c r="E134" s="76"/>
      <c r="F134" s="77"/>
      <c r="G134" s="76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ht="14.25" customHeight="1">
      <c r="A135" s="30"/>
      <c r="B135" s="30"/>
      <c r="C135" s="75"/>
      <c r="D135" s="76"/>
      <c r="E135" s="76"/>
      <c r="F135" s="77"/>
      <c r="G135" s="76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</row>
    <row r="136" ht="14.25" customHeight="1">
      <c r="A136" s="30"/>
      <c r="B136" s="30"/>
      <c r="C136" s="75"/>
      <c r="D136" s="76"/>
      <c r="E136" s="76"/>
      <c r="F136" s="77"/>
      <c r="G136" s="76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</row>
    <row r="137" ht="14.25" customHeight="1">
      <c r="A137" s="30"/>
      <c r="B137" s="30"/>
      <c r="C137" s="75"/>
      <c r="D137" s="76"/>
      <c r="E137" s="76"/>
      <c r="F137" s="77"/>
      <c r="G137" s="76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</row>
    <row r="138" ht="14.25" customHeight="1">
      <c r="A138" s="30"/>
      <c r="B138" s="30"/>
      <c r="C138" s="75"/>
      <c r="D138" s="76"/>
      <c r="E138" s="76"/>
      <c r="F138" s="77"/>
      <c r="G138" s="76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ht="14.25" customHeight="1">
      <c r="A139" s="26"/>
      <c r="B139" s="79"/>
      <c r="C139" s="79"/>
      <c r="D139" s="79"/>
      <c r="E139" s="79"/>
      <c r="F139" s="79"/>
      <c r="G139" s="78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ht="14.25" customHeight="1">
      <c r="A140" s="26"/>
      <c r="B140" s="26"/>
      <c r="C140" s="26"/>
      <c r="D140" s="26"/>
      <c r="E140" s="26"/>
      <c r="F140" s="26"/>
      <c r="G140" s="78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</row>
    <row r="141" ht="14.25" customHeight="1">
      <c r="A141" s="73"/>
      <c r="B141" s="73"/>
      <c r="C141" s="73"/>
      <c r="D141" s="73"/>
      <c r="E141" s="73"/>
      <c r="F141" s="26"/>
      <c r="G141" s="73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</row>
    <row r="142" ht="14.25" customHeight="1">
      <c r="A142" s="30"/>
      <c r="B142" s="30"/>
      <c r="C142" s="75"/>
      <c r="D142" s="76"/>
      <c r="E142" s="76"/>
      <c r="F142" s="77"/>
      <c r="G142" s="76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</row>
    <row r="143" ht="14.25" customHeight="1">
      <c r="A143" s="30"/>
      <c r="B143" s="30"/>
      <c r="C143" s="75"/>
      <c r="D143" s="76"/>
      <c r="E143" s="76"/>
      <c r="F143" s="77"/>
      <c r="G143" s="76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</row>
    <row r="144" ht="14.25" customHeight="1">
      <c r="A144" s="30"/>
      <c r="B144" s="30"/>
      <c r="C144" s="75"/>
      <c r="D144" s="76"/>
      <c r="E144" s="76"/>
      <c r="F144" s="77"/>
      <c r="G144" s="76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ht="14.25" customHeight="1">
      <c r="A145" s="30"/>
      <c r="B145" s="30"/>
      <c r="C145" s="75"/>
      <c r="D145" s="76"/>
      <c r="E145" s="76"/>
      <c r="F145" s="77"/>
      <c r="G145" s="76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</row>
    <row r="146" ht="14.25" customHeight="1">
      <c r="A146" s="26"/>
      <c r="B146" s="26"/>
      <c r="C146" s="26"/>
      <c r="D146" s="26"/>
      <c r="E146" s="26"/>
      <c r="F146" s="26"/>
      <c r="G146" s="78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</row>
    <row r="147" ht="14.25" customHeight="1">
      <c r="A147" s="26"/>
      <c r="B147" s="26"/>
      <c r="C147" s="26"/>
      <c r="D147" s="26"/>
      <c r="E147" s="26"/>
      <c r="F147" s="26"/>
      <c r="G147" s="78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ht="14.25" customHeight="1">
      <c r="A148" s="80"/>
      <c r="B148" s="22"/>
      <c r="C148" s="81"/>
      <c r="D148" s="81"/>
      <c r="E148" s="81"/>
      <c r="F148" s="34"/>
      <c r="G148" s="81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ht="14.25" customHeight="1">
      <c r="A149" s="82"/>
      <c r="B149" s="22"/>
      <c r="C149" s="83"/>
      <c r="D149" s="84"/>
      <c r="E149" s="84"/>
      <c r="F149" s="85"/>
      <c r="G149" s="84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ht="14.25" customHeight="1">
      <c r="A150" s="34"/>
      <c r="B150" s="34"/>
      <c r="C150" s="34"/>
      <c r="D150" s="34"/>
      <c r="E150" s="34"/>
      <c r="F150" s="34"/>
      <c r="G150" s="86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ht="14.2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</row>
    <row r="152" ht="14.2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</row>
    <row r="153" ht="14.2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</row>
    <row r="154" ht="14.2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</row>
    <row r="155" ht="14.2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ht="14.2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</row>
    <row r="157" ht="14.2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</row>
    <row r="158" ht="14.2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</row>
    <row r="159" ht="14.2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</row>
    <row r="160" ht="14.2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</row>
    <row r="161" ht="14.2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</row>
    <row r="162" ht="14.2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</row>
    <row r="163" ht="14.2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</row>
    <row r="164" ht="14.2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</row>
    <row r="165" ht="14.2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</row>
    <row r="166" ht="14.2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</row>
    <row r="167" ht="14.2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ht="14.2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</row>
    <row r="169" ht="14.2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</row>
    <row r="170" ht="14.2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</row>
    <row r="171" ht="14.2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</row>
    <row r="172" ht="14.2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</row>
    <row r="173" ht="14.2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</row>
    <row r="174" ht="14.2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</row>
    <row r="175" ht="14.2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</row>
    <row r="176" ht="14.2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</row>
    <row r="177" ht="14.2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</row>
    <row r="178" ht="14.2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</row>
    <row r="179" ht="14.2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</row>
    <row r="180" ht="14.2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</row>
    <row r="181" ht="14.2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</row>
    <row r="182" ht="14.2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</row>
    <row r="183" ht="14.2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</row>
    <row r="184" ht="14.2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</row>
    <row r="185" ht="14.2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</row>
    <row r="186" ht="14.2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</row>
    <row r="187" ht="14.2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</row>
    <row r="188" ht="14.2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</row>
    <row r="189" ht="14.2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</row>
    <row r="190" ht="14.2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</row>
    <row r="191" ht="14.2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</row>
    <row r="192" ht="14.2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</row>
    <row r="193" ht="14.2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</row>
    <row r="194" ht="14.2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</row>
    <row r="195" ht="14.2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</row>
    <row r="196" ht="14.2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</row>
    <row r="197" ht="14.2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</row>
    <row r="198" ht="14.2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</row>
    <row r="199" ht="14.2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</row>
    <row r="200" ht="14.2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</row>
    <row r="201" ht="14.25" customHeight="1">
      <c r="A201" s="19"/>
      <c r="B201" s="19"/>
      <c r="C201" s="19"/>
      <c r="D201" s="19"/>
      <c r="E201" s="19"/>
      <c r="F201" s="19"/>
      <c r="G201" s="19"/>
      <c r="H201" s="19"/>
      <c r="I201" s="19"/>
      <c r="J201" s="18"/>
      <c r="K201" s="18"/>
      <c r="L201" s="18"/>
      <c r="M201" s="18"/>
      <c r="N201" s="18"/>
      <c r="O201" s="18"/>
      <c r="P201" s="18"/>
      <c r="Q201" s="18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</row>
    <row r="202" ht="14.2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8"/>
      <c r="K202" s="18"/>
      <c r="L202" s="18"/>
      <c r="M202" s="18"/>
      <c r="N202" s="18"/>
      <c r="O202" s="18"/>
      <c r="P202" s="18"/>
      <c r="Q202" s="18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ht="14.25" customHeight="1">
      <c r="A203" s="19"/>
      <c r="B203" s="19"/>
      <c r="C203" s="19"/>
      <c r="D203" s="19"/>
      <c r="E203" s="19"/>
      <c r="F203" s="19"/>
      <c r="G203" s="19"/>
      <c r="H203" s="19"/>
      <c r="I203" s="19"/>
      <c r="J203" s="18"/>
      <c r="K203" s="18"/>
      <c r="L203" s="18"/>
      <c r="M203" s="18"/>
      <c r="N203" s="18"/>
      <c r="O203" s="18"/>
      <c r="P203" s="18"/>
      <c r="Q203" s="18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ht="14.25" customHeight="1">
      <c r="A204" s="19"/>
      <c r="B204" s="19"/>
      <c r="C204" s="19"/>
      <c r="D204" s="19"/>
      <c r="E204" s="19"/>
      <c r="F204" s="19"/>
      <c r="G204" s="19"/>
      <c r="H204" s="19"/>
      <c r="I204" s="19"/>
      <c r="J204" s="18"/>
      <c r="K204" s="18"/>
      <c r="L204" s="18"/>
      <c r="M204" s="18"/>
      <c r="N204" s="18"/>
      <c r="O204" s="18"/>
      <c r="P204" s="18"/>
      <c r="Q204" s="18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ht="14.25" customHeight="1">
      <c r="A205" s="19"/>
      <c r="B205" s="19"/>
      <c r="C205" s="19"/>
      <c r="D205" s="19"/>
      <c r="E205" s="19"/>
      <c r="F205" s="19"/>
      <c r="G205" s="19"/>
      <c r="H205" s="19"/>
      <c r="I205" s="19"/>
      <c r="J205" s="18"/>
      <c r="K205" s="18"/>
      <c r="L205" s="18"/>
      <c r="M205" s="18"/>
      <c r="N205" s="18"/>
      <c r="O205" s="18"/>
      <c r="P205" s="18"/>
      <c r="Q205" s="18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ht="14.25" customHeight="1">
      <c r="A206" s="19"/>
      <c r="B206" s="19"/>
      <c r="C206" s="19"/>
      <c r="D206" s="19"/>
      <c r="E206" s="19"/>
      <c r="F206" s="19"/>
      <c r="G206" s="19"/>
      <c r="H206" s="19"/>
      <c r="I206" s="19"/>
      <c r="J206" s="18"/>
      <c r="K206" s="18"/>
      <c r="L206" s="18"/>
      <c r="M206" s="18"/>
      <c r="N206" s="18"/>
      <c r="O206" s="18"/>
      <c r="P206" s="18"/>
      <c r="Q206" s="18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ht="14.25" customHeight="1">
      <c r="A207" s="19"/>
      <c r="B207" s="19"/>
      <c r="C207" s="19"/>
      <c r="D207" s="19"/>
      <c r="E207" s="19"/>
      <c r="F207" s="19"/>
      <c r="G207" s="19"/>
      <c r="H207" s="19"/>
      <c r="I207" s="19"/>
      <c r="J207" s="18"/>
      <c r="K207" s="18"/>
      <c r="L207" s="18"/>
      <c r="M207" s="18"/>
      <c r="N207" s="18"/>
      <c r="O207" s="18"/>
      <c r="P207" s="18"/>
      <c r="Q207" s="18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ht="14.25" customHeight="1">
      <c r="A208" s="19"/>
      <c r="B208" s="19"/>
      <c r="C208" s="19"/>
      <c r="D208" s="19"/>
      <c r="E208" s="19"/>
      <c r="F208" s="19"/>
      <c r="G208" s="19"/>
      <c r="H208" s="19"/>
      <c r="I208" s="19"/>
      <c r="J208" s="18"/>
      <c r="K208" s="18"/>
      <c r="L208" s="18"/>
      <c r="M208" s="18"/>
      <c r="N208" s="18"/>
      <c r="O208" s="18"/>
      <c r="P208" s="18"/>
      <c r="Q208" s="18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ht="14.25" customHeight="1">
      <c r="A209" s="19"/>
      <c r="B209" s="19"/>
      <c r="C209" s="19"/>
      <c r="D209" s="19"/>
      <c r="E209" s="19"/>
      <c r="F209" s="19"/>
      <c r="G209" s="19"/>
      <c r="H209" s="19"/>
      <c r="I209" s="19"/>
      <c r="J209" s="18"/>
      <c r="K209" s="18"/>
      <c r="L209" s="18"/>
      <c r="M209" s="18"/>
      <c r="N209" s="18"/>
      <c r="O209" s="18"/>
      <c r="P209" s="18"/>
      <c r="Q209" s="18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ht="14.25" customHeight="1">
      <c r="A210" s="19"/>
      <c r="B210" s="19"/>
      <c r="C210" s="19"/>
      <c r="D210" s="19"/>
      <c r="E210" s="19"/>
      <c r="F210" s="19"/>
      <c r="G210" s="19"/>
      <c r="H210" s="19"/>
      <c r="I210" s="19"/>
      <c r="J210" s="18"/>
      <c r="K210" s="18"/>
      <c r="L210" s="18"/>
      <c r="M210" s="18"/>
      <c r="N210" s="18"/>
      <c r="O210" s="18"/>
      <c r="P210" s="18"/>
      <c r="Q210" s="18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ht="14.25" customHeight="1">
      <c r="A211" s="19"/>
      <c r="B211" s="19"/>
      <c r="C211" s="19"/>
      <c r="D211" s="19"/>
      <c r="E211" s="19"/>
      <c r="F211" s="19"/>
      <c r="G211" s="19"/>
      <c r="H211" s="19"/>
      <c r="I211" s="19"/>
      <c r="J211" s="18"/>
      <c r="K211" s="18"/>
      <c r="L211" s="18"/>
      <c r="M211" s="18"/>
      <c r="N211" s="18"/>
      <c r="O211" s="18"/>
      <c r="P211" s="18"/>
      <c r="Q211" s="18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ht="14.25" customHeight="1">
      <c r="A212" s="19"/>
      <c r="B212" s="19"/>
      <c r="C212" s="19"/>
      <c r="D212" s="19"/>
      <c r="E212" s="19"/>
      <c r="F212" s="19"/>
      <c r="G212" s="19"/>
      <c r="H212" s="19"/>
      <c r="I212" s="19"/>
      <c r="J212" s="18"/>
      <c r="K212" s="18"/>
      <c r="L212" s="18"/>
      <c r="M212" s="18"/>
      <c r="N212" s="18"/>
      <c r="O212" s="18"/>
      <c r="P212" s="18"/>
      <c r="Q212" s="18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ht="14.25" customHeight="1">
      <c r="A213" s="19"/>
      <c r="B213" s="19"/>
      <c r="C213" s="19"/>
      <c r="D213" s="19"/>
      <c r="E213" s="19"/>
      <c r="F213" s="19"/>
      <c r="G213" s="19"/>
      <c r="H213" s="19"/>
      <c r="I213" s="19"/>
      <c r="J213" s="18"/>
      <c r="K213" s="18"/>
      <c r="L213" s="18"/>
      <c r="M213" s="18"/>
      <c r="N213" s="18"/>
      <c r="O213" s="18"/>
      <c r="P213" s="18"/>
      <c r="Q213" s="18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ht="14.2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8"/>
      <c r="K214" s="18"/>
      <c r="L214" s="18"/>
      <c r="M214" s="18"/>
      <c r="N214" s="18"/>
      <c r="O214" s="18"/>
      <c r="P214" s="18"/>
      <c r="Q214" s="18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ht="14.25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8"/>
      <c r="K215" s="18"/>
      <c r="L215" s="18"/>
      <c r="M215" s="18"/>
      <c r="N215" s="18"/>
      <c r="O215" s="18"/>
      <c r="P215" s="18"/>
      <c r="Q215" s="18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ht="14.25" customHeight="1">
      <c r="A216" s="19"/>
      <c r="B216" s="19"/>
      <c r="C216" s="19"/>
      <c r="D216" s="19"/>
      <c r="E216" s="19"/>
      <c r="F216" s="19"/>
      <c r="G216" s="19"/>
      <c r="H216" s="19"/>
      <c r="I216" s="19"/>
      <c r="J216" s="18"/>
      <c r="K216" s="18"/>
      <c r="L216" s="18"/>
      <c r="M216" s="18"/>
      <c r="N216" s="18"/>
      <c r="O216" s="18"/>
      <c r="P216" s="18"/>
      <c r="Q216" s="18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ht="14.25" customHeight="1">
      <c r="A217" s="19"/>
      <c r="B217" s="19"/>
      <c r="C217" s="19"/>
      <c r="D217" s="19"/>
      <c r="E217" s="19"/>
      <c r="F217" s="19"/>
      <c r="G217" s="19"/>
      <c r="H217" s="19"/>
      <c r="I217" s="19"/>
      <c r="J217" s="18"/>
      <c r="K217" s="18"/>
      <c r="L217" s="18"/>
      <c r="M217" s="18"/>
      <c r="N217" s="18"/>
      <c r="O217" s="18"/>
      <c r="P217" s="18"/>
      <c r="Q217" s="18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ht="14.25" customHeight="1">
      <c r="A218" s="19"/>
      <c r="B218" s="19"/>
      <c r="C218" s="19"/>
      <c r="D218" s="19"/>
      <c r="E218" s="19"/>
      <c r="F218" s="19"/>
      <c r="G218" s="19"/>
      <c r="H218" s="19"/>
      <c r="I218" s="19"/>
      <c r="J218" s="18"/>
      <c r="K218" s="18"/>
      <c r="L218" s="18"/>
      <c r="M218" s="18"/>
      <c r="N218" s="18"/>
      <c r="O218" s="18"/>
      <c r="P218" s="18"/>
      <c r="Q218" s="18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ht="14.25" customHeight="1">
      <c r="A219" s="19"/>
      <c r="B219" s="19"/>
      <c r="C219" s="19"/>
      <c r="D219" s="19"/>
      <c r="E219" s="19"/>
      <c r="F219" s="19"/>
      <c r="G219" s="19"/>
      <c r="H219" s="19"/>
      <c r="I219" s="19"/>
      <c r="J219" s="18"/>
      <c r="K219" s="18"/>
      <c r="L219" s="18"/>
      <c r="M219" s="18"/>
      <c r="N219" s="18"/>
      <c r="O219" s="18"/>
      <c r="P219" s="18"/>
      <c r="Q219" s="18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ht="14.25" customHeight="1">
      <c r="A220" s="19"/>
      <c r="B220" s="19"/>
      <c r="C220" s="19"/>
      <c r="D220" s="19"/>
      <c r="E220" s="19"/>
      <c r="F220" s="19"/>
      <c r="G220" s="19"/>
      <c r="H220" s="19"/>
      <c r="I220" s="19"/>
      <c r="J220" s="18"/>
      <c r="K220" s="18"/>
      <c r="L220" s="18"/>
      <c r="M220" s="18"/>
      <c r="N220" s="18"/>
      <c r="O220" s="18"/>
      <c r="P220" s="18"/>
      <c r="Q220" s="18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ht="14.25" customHeight="1">
      <c r="A221" s="19"/>
      <c r="B221" s="19"/>
      <c r="C221" s="19"/>
      <c r="D221" s="19"/>
      <c r="E221" s="19"/>
      <c r="F221" s="19"/>
      <c r="G221" s="19"/>
      <c r="H221" s="19"/>
      <c r="I221" s="19"/>
      <c r="J221" s="18"/>
      <c r="K221" s="18"/>
      <c r="L221" s="18"/>
      <c r="M221" s="18"/>
      <c r="N221" s="18"/>
      <c r="O221" s="18"/>
      <c r="P221" s="18"/>
      <c r="Q221" s="18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ht="14.25" customHeight="1">
      <c r="A222" s="19"/>
      <c r="B222" s="19"/>
      <c r="C222" s="19"/>
      <c r="D222" s="19"/>
      <c r="E222" s="19"/>
      <c r="F222" s="19"/>
      <c r="G222" s="19"/>
      <c r="H222" s="19"/>
      <c r="I222" s="19"/>
      <c r="J222" s="18"/>
      <c r="K222" s="18"/>
      <c r="L222" s="18"/>
      <c r="M222" s="18"/>
      <c r="N222" s="18"/>
      <c r="O222" s="18"/>
      <c r="P222" s="18"/>
      <c r="Q222" s="18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ht="14.25" customHeight="1">
      <c r="A223" s="19"/>
      <c r="B223" s="19"/>
      <c r="C223" s="19"/>
      <c r="D223" s="19"/>
      <c r="E223" s="19"/>
      <c r="F223" s="19"/>
      <c r="G223" s="19"/>
      <c r="H223" s="19"/>
      <c r="I223" s="19"/>
      <c r="J223" s="18"/>
      <c r="K223" s="18"/>
      <c r="L223" s="18"/>
      <c r="M223" s="18"/>
      <c r="N223" s="18"/>
      <c r="O223" s="18"/>
      <c r="P223" s="18"/>
      <c r="Q223" s="18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ht="14.25" customHeight="1">
      <c r="A224" s="19"/>
      <c r="B224" s="19"/>
      <c r="C224" s="19"/>
      <c r="D224" s="19"/>
      <c r="E224" s="19"/>
      <c r="F224" s="19"/>
      <c r="G224" s="19"/>
      <c r="H224" s="19"/>
      <c r="I224" s="19"/>
      <c r="J224" s="18"/>
      <c r="K224" s="18"/>
      <c r="L224" s="18"/>
      <c r="M224" s="18"/>
      <c r="N224" s="18"/>
      <c r="O224" s="18"/>
      <c r="P224" s="18"/>
      <c r="Q224" s="18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ht="14.25" customHeight="1">
      <c r="A225" s="19"/>
      <c r="B225" s="19"/>
      <c r="C225" s="19"/>
      <c r="D225" s="19"/>
      <c r="E225" s="19"/>
      <c r="F225" s="19"/>
      <c r="G225" s="19"/>
      <c r="H225" s="19"/>
      <c r="I225" s="19"/>
      <c r="J225" s="18"/>
      <c r="K225" s="18"/>
      <c r="L225" s="18"/>
      <c r="M225" s="18"/>
      <c r="N225" s="18"/>
      <c r="O225" s="18"/>
      <c r="P225" s="18"/>
      <c r="Q225" s="18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ht="14.25" customHeight="1">
      <c r="A226" s="19"/>
      <c r="B226" s="19"/>
      <c r="C226" s="19"/>
      <c r="D226" s="19"/>
      <c r="E226" s="19"/>
      <c r="F226" s="19"/>
      <c r="G226" s="19"/>
      <c r="H226" s="19"/>
      <c r="I226" s="19"/>
      <c r="J226" s="18"/>
      <c r="K226" s="18"/>
      <c r="L226" s="18"/>
      <c r="M226" s="18"/>
      <c r="N226" s="18"/>
      <c r="O226" s="18"/>
      <c r="P226" s="18"/>
      <c r="Q226" s="18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ht="14.25" customHeight="1">
      <c r="A227" s="19"/>
      <c r="B227" s="19"/>
      <c r="C227" s="19"/>
      <c r="D227" s="19"/>
      <c r="E227" s="19"/>
      <c r="F227" s="19"/>
      <c r="G227" s="19"/>
      <c r="H227" s="19"/>
      <c r="I227" s="19"/>
      <c r="J227" s="18"/>
      <c r="K227" s="18"/>
      <c r="L227" s="18"/>
      <c r="M227" s="18"/>
      <c r="N227" s="18"/>
      <c r="O227" s="18"/>
      <c r="P227" s="18"/>
      <c r="Q227" s="18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ht="14.25" customHeight="1">
      <c r="A228" s="19"/>
      <c r="B228" s="19"/>
      <c r="C228" s="19"/>
      <c r="D228" s="19"/>
      <c r="E228" s="19"/>
      <c r="F228" s="19"/>
      <c r="G228" s="19"/>
      <c r="H228" s="19"/>
      <c r="I228" s="19"/>
      <c r="J228" s="18"/>
      <c r="K228" s="18"/>
      <c r="L228" s="18"/>
      <c r="M228" s="18"/>
      <c r="N228" s="18"/>
      <c r="O228" s="18"/>
      <c r="P228" s="18"/>
      <c r="Q228" s="18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ht="14.25" customHeight="1">
      <c r="A229" s="19"/>
      <c r="B229" s="19"/>
      <c r="C229" s="19"/>
      <c r="D229" s="19"/>
      <c r="E229" s="19"/>
      <c r="F229" s="19"/>
      <c r="G229" s="19"/>
      <c r="H229" s="19"/>
      <c r="I229" s="19"/>
      <c r="J229" s="18"/>
      <c r="K229" s="18"/>
      <c r="L229" s="18"/>
      <c r="M229" s="18"/>
      <c r="N229" s="18"/>
      <c r="O229" s="18"/>
      <c r="P229" s="18"/>
      <c r="Q229" s="18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ht="14.25" customHeight="1">
      <c r="A230" s="19"/>
      <c r="B230" s="19"/>
      <c r="C230" s="19"/>
      <c r="D230" s="19"/>
      <c r="E230" s="19"/>
      <c r="F230" s="19"/>
      <c r="G230" s="19"/>
      <c r="H230" s="19"/>
      <c r="I230" s="19"/>
      <c r="J230" s="18"/>
      <c r="K230" s="18"/>
      <c r="L230" s="18"/>
      <c r="M230" s="18"/>
      <c r="N230" s="18"/>
      <c r="O230" s="18"/>
      <c r="P230" s="18"/>
      <c r="Q230" s="18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ht="14.25" customHeight="1">
      <c r="A231" s="19"/>
      <c r="B231" s="19"/>
      <c r="C231" s="19"/>
      <c r="D231" s="19"/>
      <c r="E231" s="19"/>
      <c r="F231" s="19"/>
      <c r="G231" s="19"/>
      <c r="H231" s="19"/>
      <c r="I231" s="19"/>
      <c r="J231" s="18"/>
      <c r="K231" s="18"/>
      <c r="L231" s="18"/>
      <c r="M231" s="18"/>
      <c r="N231" s="18"/>
      <c r="O231" s="18"/>
      <c r="P231" s="18"/>
      <c r="Q231" s="18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ht="14.25" customHeight="1">
      <c r="A232" s="19"/>
      <c r="B232" s="19"/>
      <c r="C232" s="19"/>
      <c r="D232" s="19"/>
      <c r="E232" s="19"/>
      <c r="F232" s="19"/>
      <c r="G232" s="19"/>
      <c r="H232" s="19"/>
      <c r="I232" s="19"/>
      <c r="J232" s="18"/>
      <c r="K232" s="18"/>
      <c r="L232" s="18"/>
      <c r="M232" s="18"/>
      <c r="N232" s="18"/>
      <c r="O232" s="18"/>
      <c r="P232" s="18"/>
      <c r="Q232" s="18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ht="14.25" customHeight="1">
      <c r="A233" s="19"/>
      <c r="B233" s="19"/>
      <c r="C233" s="19"/>
      <c r="D233" s="19"/>
      <c r="E233" s="19"/>
      <c r="F233" s="19"/>
      <c r="G233" s="19"/>
      <c r="H233" s="19"/>
      <c r="I233" s="19"/>
      <c r="J233" s="18"/>
      <c r="K233" s="18"/>
      <c r="L233" s="18"/>
      <c r="M233" s="18"/>
      <c r="N233" s="18"/>
      <c r="O233" s="18"/>
      <c r="P233" s="18"/>
      <c r="Q233" s="18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ht="14.25" customHeight="1">
      <c r="A234" s="19"/>
      <c r="B234" s="19"/>
      <c r="C234" s="19"/>
      <c r="D234" s="19"/>
      <c r="E234" s="19"/>
      <c r="F234" s="19"/>
      <c r="G234" s="19"/>
      <c r="H234" s="19"/>
      <c r="I234" s="19"/>
      <c r="J234" s="18"/>
      <c r="K234" s="18"/>
      <c r="L234" s="18"/>
      <c r="M234" s="18"/>
      <c r="N234" s="18"/>
      <c r="O234" s="18"/>
      <c r="P234" s="18"/>
      <c r="Q234" s="18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ht="14.25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8"/>
      <c r="K235" s="18"/>
      <c r="L235" s="18"/>
      <c r="M235" s="18"/>
      <c r="N235" s="18"/>
      <c r="O235" s="18"/>
      <c r="P235" s="18"/>
      <c r="Q235" s="18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ht="14.25" customHeight="1">
      <c r="A236" s="19"/>
      <c r="B236" s="19"/>
      <c r="C236" s="19"/>
      <c r="D236" s="19"/>
      <c r="E236" s="19"/>
      <c r="F236" s="19"/>
      <c r="G236" s="19"/>
      <c r="H236" s="19"/>
      <c r="I236" s="19"/>
      <c r="J236" s="18"/>
      <c r="K236" s="18"/>
      <c r="L236" s="18"/>
      <c r="M236" s="18"/>
      <c r="N236" s="18"/>
      <c r="O236" s="18"/>
      <c r="P236" s="18"/>
      <c r="Q236" s="18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ht="14.25" customHeight="1">
      <c r="A237" s="19"/>
      <c r="B237" s="19"/>
      <c r="C237" s="19"/>
      <c r="D237" s="19"/>
      <c r="E237" s="19"/>
      <c r="F237" s="19"/>
      <c r="G237" s="19"/>
      <c r="H237" s="19"/>
      <c r="I237" s="19"/>
      <c r="J237" s="18"/>
      <c r="K237" s="18"/>
      <c r="L237" s="18"/>
      <c r="M237" s="18"/>
      <c r="N237" s="18"/>
      <c r="O237" s="18"/>
      <c r="P237" s="18"/>
      <c r="Q237" s="18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ht="14.25" customHeight="1">
      <c r="A238" s="19"/>
      <c r="B238" s="19"/>
      <c r="C238" s="19"/>
      <c r="D238" s="19"/>
      <c r="E238" s="19"/>
      <c r="F238" s="19"/>
      <c r="G238" s="19"/>
      <c r="H238" s="19"/>
      <c r="I238" s="19"/>
      <c r="J238" s="18"/>
      <c r="K238" s="18"/>
      <c r="L238" s="18"/>
      <c r="M238" s="18"/>
      <c r="N238" s="18"/>
      <c r="O238" s="18"/>
      <c r="P238" s="18"/>
      <c r="Q238" s="18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ht="14.25" customHeight="1">
      <c r="A239" s="19"/>
      <c r="B239" s="19"/>
      <c r="C239" s="19"/>
      <c r="D239" s="19"/>
      <c r="E239" s="19"/>
      <c r="F239" s="19"/>
      <c r="G239" s="19"/>
      <c r="H239" s="19"/>
      <c r="I239" s="19"/>
      <c r="J239" s="18"/>
      <c r="K239" s="18"/>
      <c r="L239" s="18"/>
      <c r="M239" s="18"/>
      <c r="N239" s="18"/>
      <c r="O239" s="18"/>
      <c r="P239" s="18"/>
      <c r="Q239" s="18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ht="14.25" customHeight="1">
      <c r="A240" s="19"/>
      <c r="B240" s="19"/>
      <c r="C240" s="19"/>
      <c r="D240" s="19"/>
      <c r="E240" s="19"/>
      <c r="F240" s="19"/>
      <c r="G240" s="19"/>
      <c r="H240" s="19"/>
      <c r="I240" s="19"/>
      <c r="J240" s="18"/>
      <c r="K240" s="18"/>
      <c r="L240" s="18"/>
      <c r="M240" s="18"/>
      <c r="N240" s="18"/>
      <c r="O240" s="18"/>
      <c r="P240" s="18"/>
      <c r="Q240" s="18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ht="14.25" customHeight="1">
      <c r="A241" s="19"/>
      <c r="B241" s="19"/>
      <c r="C241" s="19"/>
      <c r="D241" s="19"/>
      <c r="E241" s="19"/>
      <c r="F241" s="19"/>
      <c r="G241" s="19"/>
      <c r="H241" s="19"/>
      <c r="I241" s="19"/>
      <c r="J241" s="18"/>
      <c r="K241" s="18"/>
      <c r="L241" s="18"/>
      <c r="M241" s="18"/>
      <c r="N241" s="18"/>
      <c r="O241" s="18"/>
      <c r="P241" s="18"/>
      <c r="Q241" s="18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ht="14.25" customHeight="1">
      <c r="A242" s="19"/>
      <c r="B242" s="19"/>
      <c r="C242" s="19"/>
      <c r="D242" s="19"/>
      <c r="E242" s="19"/>
      <c r="F242" s="19"/>
      <c r="G242" s="19"/>
      <c r="H242" s="19"/>
      <c r="I242" s="19"/>
      <c r="J242" s="18"/>
      <c r="K242" s="18"/>
      <c r="L242" s="18"/>
      <c r="M242" s="18"/>
      <c r="N242" s="18"/>
      <c r="O242" s="18"/>
      <c r="P242" s="18"/>
      <c r="Q242" s="18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ht="14.25" customHeight="1">
      <c r="A243" s="19"/>
      <c r="B243" s="19"/>
      <c r="C243" s="19"/>
      <c r="D243" s="19"/>
      <c r="E243" s="19"/>
      <c r="F243" s="19"/>
      <c r="G243" s="19"/>
      <c r="H243" s="19"/>
      <c r="I243" s="19"/>
      <c r="J243" s="18"/>
      <c r="K243" s="18"/>
      <c r="L243" s="18"/>
      <c r="M243" s="18"/>
      <c r="N243" s="18"/>
      <c r="O243" s="18"/>
      <c r="P243" s="18"/>
      <c r="Q243" s="18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ht="14.25" customHeight="1">
      <c r="A244" s="19"/>
      <c r="B244" s="19"/>
      <c r="C244" s="19"/>
      <c r="D244" s="19"/>
      <c r="E244" s="19"/>
      <c r="F244" s="19"/>
      <c r="G244" s="19"/>
      <c r="H244" s="19"/>
      <c r="I244" s="19"/>
      <c r="J244" s="18"/>
      <c r="K244" s="18"/>
      <c r="L244" s="18"/>
      <c r="M244" s="18"/>
      <c r="N244" s="18"/>
      <c r="O244" s="18"/>
      <c r="P244" s="18"/>
      <c r="Q244" s="18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ht="14.25" customHeight="1">
      <c r="A245" s="19"/>
      <c r="B245" s="19"/>
      <c r="C245" s="19"/>
      <c r="D245" s="19"/>
      <c r="E245" s="19"/>
      <c r="F245" s="19"/>
      <c r="G245" s="19"/>
      <c r="H245" s="19"/>
      <c r="I245" s="19"/>
      <c r="J245" s="18"/>
      <c r="K245" s="18"/>
      <c r="L245" s="18"/>
      <c r="M245" s="18"/>
      <c r="N245" s="18"/>
      <c r="O245" s="18"/>
      <c r="P245" s="18"/>
      <c r="Q245" s="18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ht="14.25" customHeight="1">
      <c r="A246" s="19"/>
      <c r="B246" s="19"/>
      <c r="C246" s="19"/>
      <c r="D246" s="19"/>
      <c r="E246" s="19"/>
      <c r="F246" s="19"/>
      <c r="G246" s="19"/>
      <c r="H246" s="19"/>
      <c r="I246" s="19"/>
      <c r="J246" s="18"/>
      <c r="K246" s="18"/>
      <c r="L246" s="18"/>
      <c r="M246" s="18"/>
      <c r="N246" s="18"/>
      <c r="O246" s="18"/>
      <c r="P246" s="18"/>
      <c r="Q246" s="18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ht="14.25" customHeight="1">
      <c r="A247" s="19"/>
      <c r="B247" s="19"/>
      <c r="C247" s="19"/>
      <c r="D247" s="19"/>
      <c r="E247" s="19"/>
      <c r="F247" s="19"/>
      <c r="G247" s="19"/>
      <c r="H247" s="19"/>
      <c r="I247" s="19"/>
      <c r="J247" s="18"/>
      <c r="K247" s="18"/>
      <c r="L247" s="18"/>
      <c r="M247" s="18"/>
      <c r="N247" s="18"/>
      <c r="O247" s="18"/>
      <c r="P247" s="18"/>
      <c r="Q247" s="18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ht="14.25" customHeight="1">
      <c r="A248" s="19"/>
      <c r="B248" s="19"/>
      <c r="C248" s="19"/>
      <c r="D248" s="19"/>
      <c r="E248" s="19"/>
      <c r="F248" s="19"/>
      <c r="G248" s="19"/>
      <c r="H248" s="19"/>
      <c r="I248" s="19"/>
      <c r="J248" s="18"/>
      <c r="K248" s="18"/>
      <c r="L248" s="18"/>
      <c r="M248" s="18"/>
      <c r="N248" s="18"/>
      <c r="O248" s="18"/>
      <c r="P248" s="18"/>
      <c r="Q248" s="18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ht="14.25" customHeight="1">
      <c r="A249" s="19"/>
      <c r="B249" s="19"/>
      <c r="C249" s="19"/>
      <c r="D249" s="19"/>
      <c r="E249" s="19"/>
      <c r="F249" s="19"/>
      <c r="G249" s="19"/>
      <c r="H249" s="19"/>
      <c r="I249" s="19"/>
      <c r="J249" s="18"/>
      <c r="K249" s="18"/>
      <c r="L249" s="18"/>
      <c r="M249" s="18"/>
      <c r="N249" s="18"/>
      <c r="O249" s="18"/>
      <c r="P249" s="18"/>
      <c r="Q249" s="18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ht="14.25" customHeight="1">
      <c r="A250" s="19"/>
      <c r="B250" s="19"/>
      <c r="C250" s="19"/>
      <c r="D250" s="19"/>
      <c r="E250" s="19"/>
      <c r="F250" s="19"/>
      <c r="G250" s="19"/>
      <c r="H250" s="19"/>
      <c r="I250" s="19"/>
      <c r="J250" s="18"/>
      <c r="K250" s="18"/>
      <c r="L250" s="18"/>
      <c r="M250" s="18"/>
      <c r="N250" s="18"/>
      <c r="O250" s="18"/>
      <c r="P250" s="18"/>
      <c r="Q250" s="18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ht="14.25" customHeight="1">
      <c r="A251" s="19"/>
      <c r="B251" s="19"/>
      <c r="C251" s="19"/>
      <c r="D251" s="19"/>
      <c r="E251" s="19"/>
      <c r="F251" s="19"/>
      <c r="G251" s="19"/>
      <c r="H251" s="19"/>
      <c r="I251" s="19"/>
      <c r="J251" s="18"/>
      <c r="K251" s="18"/>
      <c r="L251" s="18"/>
      <c r="M251" s="18"/>
      <c r="N251" s="18"/>
      <c r="O251" s="18"/>
      <c r="P251" s="18"/>
      <c r="Q251" s="18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ht="14.25" customHeight="1">
      <c r="A252" s="19"/>
      <c r="B252" s="19"/>
      <c r="C252" s="19"/>
      <c r="D252" s="19"/>
      <c r="E252" s="19"/>
      <c r="F252" s="19"/>
      <c r="G252" s="19"/>
      <c r="H252" s="19"/>
      <c r="I252" s="19"/>
      <c r="J252" s="18"/>
      <c r="K252" s="18"/>
      <c r="L252" s="18"/>
      <c r="M252" s="18"/>
      <c r="N252" s="18"/>
      <c r="O252" s="18"/>
      <c r="P252" s="18"/>
      <c r="Q252" s="18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ht="14.25" customHeight="1">
      <c r="A253" s="19"/>
      <c r="B253" s="19"/>
      <c r="C253" s="19"/>
      <c r="D253" s="19"/>
      <c r="E253" s="19"/>
      <c r="F253" s="19"/>
      <c r="G253" s="19"/>
      <c r="H253" s="19"/>
      <c r="I253" s="19"/>
      <c r="J253" s="18"/>
      <c r="K253" s="18"/>
      <c r="L253" s="18"/>
      <c r="M253" s="18"/>
      <c r="N253" s="18"/>
      <c r="O253" s="18"/>
      <c r="P253" s="18"/>
      <c r="Q253" s="18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ht="14.25" customHeight="1">
      <c r="A254" s="19"/>
      <c r="B254" s="19"/>
      <c r="C254" s="19"/>
      <c r="D254" s="19"/>
      <c r="E254" s="19"/>
      <c r="F254" s="19"/>
      <c r="G254" s="19"/>
      <c r="H254" s="19"/>
      <c r="I254" s="19"/>
      <c r="J254" s="18"/>
      <c r="K254" s="18"/>
      <c r="L254" s="18"/>
      <c r="M254" s="18"/>
      <c r="N254" s="18"/>
      <c r="O254" s="18"/>
      <c r="P254" s="18"/>
      <c r="Q254" s="18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ht="14.25" customHeight="1">
      <c r="A255" s="19"/>
      <c r="B255" s="19"/>
      <c r="C255" s="19"/>
      <c r="D255" s="19"/>
      <c r="E255" s="19"/>
      <c r="F255" s="19"/>
      <c r="G255" s="19"/>
      <c r="H255" s="19"/>
      <c r="I255" s="19"/>
      <c r="J255" s="18"/>
      <c r="K255" s="18"/>
      <c r="L255" s="18"/>
      <c r="M255" s="18"/>
      <c r="N255" s="18"/>
      <c r="O255" s="18"/>
      <c r="P255" s="18"/>
      <c r="Q255" s="18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ht="14.25" customHeight="1">
      <c r="A256" s="19"/>
      <c r="B256" s="19"/>
      <c r="C256" s="19"/>
      <c r="D256" s="19"/>
      <c r="E256" s="19"/>
      <c r="F256" s="19"/>
      <c r="G256" s="19"/>
      <c r="H256" s="19"/>
      <c r="I256" s="19"/>
      <c r="J256" s="18"/>
      <c r="K256" s="18"/>
      <c r="L256" s="18"/>
      <c r="M256" s="18"/>
      <c r="N256" s="18"/>
      <c r="O256" s="18"/>
      <c r="P256" s="18"/>
      <c r="Q256" s="18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ht="14.25" customHeight="1">
      <c r="A257" s="19"/>
      <c r="B257" s="19"/>
      <c r="C257" s="19"/>
      <c r="D257" s="19"/>
      <c r="E257" s="19"/>
      <c r="F257" s="19"/>
      <c r="G257" s="19"/>
      <c r="H257" s="19"/>
      <c r="I257" s="19"/>
      <c r="J257" s="18"/>
      <c r="K257" s="18"/>
      <c r="L257" s="18"/>
      <c r="M257" s="18"/>
      <c r="N257" s="18"/>
      <c r="O257" s="18"/>
      <c r="P257" s="18"/>
      <c r="Q257" s="18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ht="14.25" customHeight="1">
      <c r="A258" s="19"/>
      <c r="B258" s="19"/>
      <c r="C258" s="19"/>
      <c r="D258" s="19"/>
      <c r="E258" s="19"/>
      <c r="F258" s="19"/>
      <c r="G258" s="19"/>
      <c r="H258" s="19"/>
      <c r="I258" s="19"/>
      <c r="J258" s="18"/>
      <c r="K258" s="18"/>
      <c r="L258" s="18"/>
      <c r="M258" s="18"/>
      <c r="N258" s="18"/>
      <c r="O258" s="18"/>
      <c r="P258" s="18"/>
      <c r="Q258" s="18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ht="14.25" customHeight="1">
      <c r="A259" s="19"/>
      <c r="B259" s="19"/>
      <c r="C259" s="19"/>
      <c r="D259" s="19"/>
      <c r="E259" s="19"/>
      <c r="F259" s="19"/>
      <c r="G259" s="19"/>
      <c r="H259" s="19"/>
      <c r="I259" s="19"/>
      <c r="J259" s="18"/>
      <c r="K259" s="18"/>
      <c r="L259" s="18"/>
      <c r="M259" s="18"/>
      <c r="N259" s="18"/>
      <c r="O259" s="18"/>
      <c r="P259" s="18"/>
      <c r="Q259" s="18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ht="14.25" customHeight="1">
      <c r="A260" s="19"/>
      <c r="B260" s="19"/>
      <c r="C260" s="19"/>
      <c r="D260" s="19"/>
      <c r="E260" s="19"/>
      <c r="F260" s="19"/>
      <c r="G260" s="19"/>
      <c r="H260" s="19"/>
      <c r="I260" s="19"/>
      <c r="J260" s="18"/>
      <c r="K260" s="18"/>
      <c r="L260" s="18"/>
      <c r="M260" s="18"/>
      <c r="N260" s="18"/>
      <c r="O260" s="18"/>
      <c r="P260" s="18"/>
      <c r="Q260" s="18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ht="14.25" customHeight="1">
      <c r="A261" s="19"/>
      <c r="B261" s="19"/>
      <c r="C261" s="19"/>
      <c r="D261" s="19"/>
      <c r="E261" s="19"/>
      <c r="F261" s="19"/>
      <c r="G261" s="19"/>
      <c r="H261" s="19"/>
      <c r="I261" s="19"/>
      <c r="J261" s="18"/>
      <c r="K261" s="18"/>
      <c r="L261" s="18"/>
      <c r="M261" s="18"/>
      <c r="N261" s="18"/>
      <c r="O261" s="18"/>
      <c r="P261" s="18"/>
      <c r="Q261" s="18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ht="14.25" customHeight="1">
      <c r="A262" s="19"/>
      <c r="B262" s="19"/>
      <c r="C262" s="19"/>
      <c r="D262" s="19"/>
      <c r="E262" s="19"/>
      <c r="F262" s="19"/>
      <c r="G262" s="19"/>
      <c r="H262" s="19"/>
      <c r="I262" s="19"/>
      <c r="J262" s="18"/>
      <c r="K262" s="18"/>
      <c r="L262" s="18"/>
      <c r="M262" s="18"/>
      <c r="N262" s="18"/>
      <c r="O262" s="18"/>
      <c r="P262" s="18"/>
      <c r="Q262" s="18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ht="14.25" customHeight="1">
      <c r="A263" s="19"/>
      <c r="B263" s="19"/>
      <c r="C263" s="19"/>
      <c r="D263" s="19"/>
      <c r="E263" s="19"/>
      <c r="F263" s="19"/>
      <c r="G263" s="19"/>
      <c r="H263" s="19"/>
      <c r="I263" s="19"/>
      <c r="J263" s="18"/>
      <c r="K263" s="18"/>
      <c r="L263" s="18"/>
      <c r="M263" s="18"/>
      <c r="N263" s="18"/>
      <c r="O263" s="18"/>
      <c r="P263" s="18"/>
      <c r="Q263" s="18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ht="14.25" customHeight="1">
      <c r="A264" s="19"/>
      <c r="B264" s="19"/>
      <c r="C264" s="19"/>
      <c r="D264" s="19"/>
      <c r="E264" s="19"/>
      <c r="F264" s="19"/>
      <c r="G264" s="19"/>
      <c r="H264" s="19"/>
      <c r="I264" s="19"/>
      <c r="J264" s="18"/>
      <c r="K264" s="18"/>
      <c r="L264" s="18"/>
      <c r="M264" s="18"/>
      <c r="N264" s="18"/>
      <c r="O264" s="18"/>
      <c r="P264" s="18"/>
      <c r="Q264" s="18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ht="14.25" customHeight="1">
      <c r="A265" s="19"/>
      <c r="B265" s="19"/>
      <c r="C265" s="19"/>
      <c r="D265" s="19"/>
      <c r="E265" s="19"/>
      <c r="F265" s="19"/>
      <c r="G265" s="19"/>
      <c r="H265" s="19"/>
      <c r="I265" s="19"/>
      <c r="J265" s="18"/>
      <c r="K265" s="18"/>
      <c r="L265" s="18"/>
      <c r="M265" s="18"/>
      <c r="N265" s="18"/>
      <c r="O265" s="18"/>
      <c r="P265" s="18"/>
      <c r="Q265" s="18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ht="14.25" customHeight="1">
      <c r="A266" s="19"/>
      <c r="B266" s="19"/>
      <c r="C266" s="19"/>
      <c r="D266" s="19"/>
      <c r="E266" s="19"/>
      <c r="F266" s="19"/>
      <c r="G266" s="19"/>
      <c r="H266" s="19"/>
      <c r="I266" s="19"/>
      <c r="J266" s="18"/>
      <c r="K266" s="18"/>
      <c r="L266" s="18"/>
      <c r="M266" s="18"/>
      <c r="N266" s="18"/>
      <c r="O266" s="18"/>
      <c r="P266" s="18"/>
      <c r="Q266" s="18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ht="14.25" customHeight="1">
      <c r="A267" s="19"/>
      <c r="B267" s="19"/>
      <c r="C267" s="19"/>
      <c r="D267" s="19"/>
      <c r="E267" s="19"/>
      <c r="F267" s="19"/>
      <c r="G267" s="19"/>
      <c r="H267" s="19"/>
      <c r="I267" s="19"/>
      <c r="J267" s="18"/>
      <c r="K267" s="18"/>
      <c r="L267" s="18"/>
      <c r="M267" s="18"/>
      <c r="N267" s="18"/>
      <c r="O267" s="18"/>
      <c r="P267" s="18"/>
      <c r="Q267" s="18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ht="14.25" customHeight="1">
      <c r="A268" s="19"/>
      <c r="B268" s="19"/>
      <c r="C268" s="19"/>
      <c r="D268" s="19"/>
      <c r="E268" s="19"/>
      <c r="F268" s="19"/>
      <c r="G268" s="19"/>
      <c r="H268" s="19"/>
      <c r="I268" s="19"/>
      <c r="J268" s="18"/>
      <c r="K268" s="18"/>
      <c r="L268" s="18"/>
      <c r="M268" s="18"/>
      <c r="N268" s="18"/>
      <c r="O268" s="18"/>
      <c r="P268" s="18"/>
      <c r="Q268" s="18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ht="14.25" customHeight="1">
      <c r="A269" s="19"/>
      <c r="B269" s="19"/>
      <c r="C269" s="19"/>
      <c r="D269" s="19"/>
      <c r="E269" s="19"/>
      <c r="F269" s="19"/>
      <c r="G269" s="19"/>
      <c r="H269" s="19"/>
      <c r="I269" s="19"/>
      <c r="J269" s="18"/>
      <c r="K269" s="18"/>
      <c r="L269" s="18"/>
      <c r="M269" s="18"/>
      <c r="N269" s="18"/>
      <c r="O269" s="18"/>
      <c r="P269" s="18"/>
      <c r="Q269" s="18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ht="14.25" customHeight="1">
      <c r="A270" s="19"/>
      <c r="B270" s="19"/>
      <c r="C270" s="19"/>
      <c r="D270" s="19"/>
      <c r="E270" s="19"/>
      <c r="F270" s="19"/>
      <c r="G270" s="19"/>
      <c r="H270" s="19"/>
      <c r="I270" s="19"/>
      <c r="J270" s="18"/>
      <c r="K270" s="18"/>
      <c r="L270" s="18"/>
      <c r="M270" s="18"/>
      <c r="N270" s="18"/>
      <c r="O270" s="18"/>
      <c r="P270" s="18"/>
      <c r="Q270" s="18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ht="14.25" customHeight="1">
      <c r="A271" s="19"/>
      <c r="B271" s="19"/>
      <c r="C271" s="19"/>
      <c r="D271" s="19"/>
      <c r="E271" s="19"/>
      <c r="F271" s="19"/>
      <c r="G271" s="19"/>
      <c r="H271" s="19"/>
      <c r="I271" s="19"/>
      <c r="J271" s="18"/>
      <c r="K271" s="18"/>
      <c r="L271" s="18"/>
      <c r="M271" s="18"/>
      <c r="N271" s="18"/>
      <c r="O271" s="18"/>
      <c r="P271" s="18"/>
      <c r="Q271" s="18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ht="14.25" customHeight="1">
      <c r="A272" s="19"/>
      <c r="B272" s="19"/>
      <c r="C272" s="19"/>
      <c r="D272" s="19"/>
      <c r="E272" s="19"/>
      <c r="F272" s="19"/>
      <c r="G272" s="19"/>
      <c r="H272" s="19"/>
      <c r="I272" s="19"/>
      <c r="J272" s="18"/>
      <c r="K272" s="18"/>
      <c r="L272" s="18"/>
      <c r="M272" s="18"/>
      <c r="N272" s="18"/>
      <c r="O272" s="18"/>
      <c r="P272" s="18"/>
      <c r="Q272" s="18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ht="14.25" customHeight="1">
      <c r="A273" s="19"/>
      <c r="B273" s="19"/>
      <c r="C273" s="19"/>
      <c r="D273" s="19"/>
      <c r="E273" s="19"/>
      <c r="F273" s="19"/>
      <c r="G273" s="19"/>
      <c r="H273" s="19"/>
      <c r="I273" s="19"/>
      <c r="J273" s="18"/>
      <c r="K273" s="18"/>
      <c r="L273" s="18"/>
      <c r="M273" s="18"/>
      <c r="N273" s="18"/>
      <c r="O273" s="18"/>
      <c r="P273" s="18"/>
      <c r="Q273" s="18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ht="14.25" customHeight="1">
      <c r="A274" s="19"/>
      <c r="B274" s="19"/>
      <c r="C274" s="19"/>
      <c r="D274" s="19"/>
      <c r="E274" s="19"/>
      <c r="F274" s="19"/>
      <c r="G274" s="19"/>
      <c r="H274" s="19"/>
      <c r="I274" s="19"/>
      <c r="J274" s="18"/>
      <c r="K274" s="18"/>
      <c r="L274" s="18"/>
      <c r="M274" s="18"/>
      <c r="N274" s="18"/>
      <c r="O274" s="18"/>
      <c r="P274" s="18"/>
      <c r="Q274" s="18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ht="14.25" customHeight="1">
      <c r="A275" s="19"/>
      <c r="B275" s="19"/>
      <c r="C275" s="19"/>
      <c r="D275" s="19"/>
      <c r="E275" s="19"/>
      <c r="F275" s="19"/>
      <c r="G275" s="19"/>
      <c r="H275" s="19"/>
      <c r="I275" s="19"/>
      <c r="J275" s="18"/>
      <c r="K275" s="18"/>
      <c r="L275" s="18"/>
      <c r="M275" s="18"/>
      <c r="N275" s="18"/>
      <c r="O275" s="18"/>
      <c r="P275" s="18"/>
      <c r="Q275" s="18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ht="14.25" customHeight="1">
      <c r="A276" s="19"/>
      <c r="B276" s="19"/>
      <c r="C276" s="19"/>
      <c r="D276" s="19"/>
      <c r="E276" s="19"/>
      <c r="F276" s="19"/>
      <c r="G276" s="19"/>
      <c r="H276" s="19"/>
      <c r="I276" s="19"/>
      <c r="J276" s="18"/>
      <c r="K276" s="18"/>
      <c r="L276" s="18"/>
      <c r="M276" s="18"/>
      <c r="N276" s="18"/>
      <c r="O276" s="18"/>
      <c r="P276" s="18"/>
      <c r="Q276" s="18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ht="14.25" customHeight="1">
      <c r="A277" s="19"/>
      <c r="B277" s="19"/>
      <c r="C277" s="19"/>
      <c r="D277" s="19"/>
      <c r="E277" s="19"/>
      <c r="F277" s="19"/>
      <c r="G277" s="19"/>
      <c r="H277" s="19"/>
      <c r="I277" s="19"/>
      <c r="J277" s="18"/>
      <c r="K277" s="18"/>
      <c r="L277" s="18"/>
      <c r="M277" s="18"/>
      <c r="N277" s="18"/>
      <c r="O277" s="18"/>
      <c r="P277" s="18"/>
      <c r="Q277" s="18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ht="14.25" customHeight="1">
      <c r="A278" s="19"/>
      <c r="B278" s="19"/>
      <c r="C278" s="19"/>
      <c r="D278" s="19"/>
      <c r="E278" s="19"/>
      <c r="F278" s="19"/>
      <c r="G278" s="19"/>
      <c r="H278" s="19"/>
      <c r="I278" s="19"/>
      <c r="J278" s="18"/>
      <c r="K278" s="18"/>
      <c r="L278" s="18"/>
      <c r="M278" s="18"/>
      <c r="N278" s="18"/>
      <c r="O278" s="18"/>
      <c r="P278" s="18"/>
      <c r="Q278" s="18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ht="14.25" customHeight="1">
      <c r="A279" s="19"/>
      <c r="B279" s="19"/>
      <c r="C279" s="19"/>
      <c r="D279" s="19"/>
      <c r="E279" s="19"/>
      <c r="F279" s="19"/>
      <c r="G279" s="19"/>
      <c r="H279" s="19"/>
      <c r="I279" s="19"/>
      <c r="J279" s="18"/>
      <c r="K279" s="18"/>
      <c r="L279" s="18"/>
      <c r="M279" s="18"/>
      <c r="N279" s="18"/>
      <c r="O279" s="18"/>
      <c r="P279" s="18"/>
      <c r="Q279" s="18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ht="14.25" customHeight="1">
      <c r="A280" s="19"/>
      <c r="B280" s="19"/>
      <c r="C280" s="19"/>
      <c r="D280" s="19"/>
      <c r="E280" s="19"/>
      <c r="F280" s="19"/>
      <c r="G280" s="19"/>
      <c r="H280" s="19"/>
      <c r="I280" s="19"/>
      <c r="J280" s="18"/>
      <c r="K280" s="18"/>
      <c r="L280" s="18"/>
      <c r="M280" s="18"/>
      <c r="N280" s="18"/>
      <c r="O280" s="18"/>
      <c r="P280" s="18"/>
      <c r="Q280" s="18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ht="14.25" customHeight="1">
      <c r="A281" s="19"/>
      <c r="B281" s="19"/>
      <c r="C281" s="19"/>
      <c r="D281" s="19"/>
      <c r="E281" s="19"/>
      <c r="F281" s="19"/>
      <c r="G281" s="19"/>
      <c r="H281" s="19"/>
      <c r="I281" s="19"/>
      <c r="J281" s="18"/>
      <c r="K281" s="18"/>
      <c r="L281" s="18"/>
      <c r="M281" s="18"/>
      <c r="N281" s="18"/>
      <c r="O281" s="18"/>
      <c r="P281" s="18"/>
      <c r="Q281" s="18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ht="14.25" customHeight="1">
      <c r="A282" s="19"/>
      <c r="B282" s="19"/>
      <c r="C282" s="19"/>
      <c r="D282" s="19"/>
      <c r="E282" s="19"/>
      <c r="F282" s="19"/>
      <c r="G282" s="19"/>
      <c r="H282" s="19"/>
      <c r="I282" s="19"/>
      <c r="J282" s="18"/>
      <c r="K282" s="18"/>
      <c r="L282" s="18"/>
      <c r="M282" s="18"/>
      <c r="N282" s="18"/>
      <c r="O282" s="18"/>
      <c r="P282" s="18"/>
      <c r="Q282" s="18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ht="14.25" customHeight="1">
      <c r="A283" s="19"/>
      <c r="B283" s="19"/>
      <c r="C283" s="19"/>
      <c r="D283" s="19"/>
      <c r="E283" s="19"/>
      <c r="F283" s="19"/>
      <c r="G283" s="19"/>
      <c r="H283" s="19"/>
      <c r="I283" s="19"/>
      <c r="J283" s="18"/>
      <c r="K283" s="18"/>
      <c r="L283" s="18"/>
      <c r="M283" s="18"/>
      <c r="N283" s="18"/>
      <c r="O283" s="18"/>
      <c r="P283" s="18"/>
      <c r="Q283" s="18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ht="14.25" customHeight="1">
      <c r="A284" s="19"/>
      <c r="B284" s="19"/>
      <c r="C284" s="19"/>
      <c r="D284" s="19"/>
      <c r="E284" s="19"/>
      <c r="F284" s="19"/>
      <c r="G284" s="19"/>
      <c r="H284" s="19"/>
      <c r="I284" s="19"/>
      <c r="J284" s="18"/>
      <c r="K284" s="18"/>
      <c r="L284" s="18"/>
      <c r="M284" s="18"/>
      <c r="N284" s="18"/>
      <c r="O284" s="18"/>
      <c r="P284" s="18"/>
      <c r="Q284" s="18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ht="14.25" customHeight="1">
      <c r="A285" s="19"/>
      <c r="B285" s="19"/>
      <c r="C285" s="19"/>
      <c r="D285" s="19"/>
      <c r="E285" s="19"/>
      <c r="F285" s="19"/>
      <c r="G285" s="19"/>
      <c r="H285" s="19"/>
      <c r="I285" s="19"/>
      <c r="J285" s="18"/>
      <c r="K285" s="18"/>
      <c r="L285" s="18"/>
      <c r="M285" s="18"/>
      <c r="N285" s="18"/>
      <c r="O285" s="18"/>
      <c r="P285" s="18"/>
      <c r="Q285" s="18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ht="14.25" customHeight="1">
      <c r="A286" s="19"/>
      <c r="B286" s="19"/>
      <c r="C286" s="19"/>
      <c r="D286" s="19"/>
      <c r="E286" s="19"/>
      <c r="F286" s="19"/>
      <c r="G286" s="19"/>
      <c r="H286" s="19"/>
      <c r="I286" s="19"/>
      <c r="J286" s="18"/>
      <c r="K286" s="18"/>
      <c r="L286" s="18"/>
      <c r="M286" s="18"/>
      <c r="N286" s="18"/>
      <c r="O286" s="18"/>
      <c r="P286" s="18"/>
      <c r="Q286" s="18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ht="14.25" customHeight="1">
      <c r="A287" s="19"/>
      <c r="B287" s="19"/>
      <c r="C287" s="19"/>
      <c r="D287" s="19"/>
      <c r="E287" s="19"/>
      <c r="F287" s="19"/>
      <c r="G287" s="19"/>
      <c r="H287" s="19"/>
      <c r="I287" s="19"/>
      <c r="J287" s="18"/>
      <c r="K287" s="18"/>
      <c r="L287" s="18"/>
      <c r="M287" s="18"/>
      <c r="N287" s="18"/>
      <c r="O287" s="18"/>
      <c r="P287" s="18"/>
      <c r="Q287" s="18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ht="14.25" customHeight="1">
      <c r="A288" s="19"/>
      <c r="B288" s="19"/>
      <c r="C288" s="19"/>
      <c r="D288" s="19"/>
      <c r="E288" s="19"/>
      <c r="F288" s="19"/>
      <c r="G288" s="19"/>
      <c r="H288" s="19"/>
      <c r="I288" s="19"/>
      <c r="J288" s="18"/>
      <c r="K288" s="18"/>
      <c r="L288" s="18"/>
      <c r="M288" s="18"/>
      <c r="N288" s="18"/>
      <c r="O288" s="18"/>
      <c r="P288" s="18"/>
      <c r="Q288" s="18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ht="14.25" customHeight="1">
      <c r="A289" s="19"/>
      <c r="B289" s="19"/>
      <c r="C289" s="19"/>
      <c r="D289" s="19"/>
      <c r="E289" s="19"/>
      <c r="F289" s="19"/>
      <c r="G289" s="19"/>
      <c r="H289" s="19"/>
      <c r="I289" s="19"/>
      <c r="J289" s="18"/>
      <c r="K289" s="18"/>
      <c r="L289" s="18"/>
      <c r="M289" s="18"/>
      <c r="N289" s="18"/>
      <c r="O289" s="18"/>
      <c r="P289" s="18"/>
      <c r="Q289" s="18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ht="14.25" customHeight="1">
      <c r="A290" s="19"/>
      <c r="B290" s="19"/>
      <c r="C290" s="19"/>
      <c r="D290" s="19"/>
      <c r="E290" s="19"/>
      <c r="F290" s="19"/>
      <c r="G290" s="19"/>
      <c r="H290" s="19"/>
      <c r="I290" s="19"/>
      <c r="J290" s="18"/>
      <c r="K290" s="18"/>
      <c r="L290" s="18"/>
      <c r="M290" s="18"/>
      <c r="N290" s="18"/>
      <c r="O290" s="18"/>
      <c r="P290" s="18"/>
      <c r="Q290" s="18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ht="14.25" customHeight="1">
      <c r="A291" s="19"/>
      <c r="B291" s="19"/>
      <c r="C291" s="19"/>
      <c r="D291" s="19"/>
      <c r="E291" s="19"/>
      <c r="F291" s="19"/>
      <c r="G291" s="19"/>
      <c r="H291" s="19"/>
      <c r="I291" s="19"/>
      <c r="J291" s="18"/>
      <c r="K291" s="18"/>
      <c r="L291" s="18"/>
      <c r="M291" s="18"/>
      <c r="N291" s="18"/>
      <c r="O291" s="18"/>
      <c r="P291" s="18"/>
      <c r="Q291" s="18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ht="14.25" customHeight="1">
      <c r="A292" s="19"/>
      <c r="B292" s="19"/>
      <c r="C292" s="19"/>
      <c r="D292" s="19"/>
      <c r="E292" s="19"/>
      <c r="F292" s="19"/>
      <c r="G292" s="19"/>
      <c r="H292" s="19"/>
      <c r="I292" s="19"/>
      <c r="J292" s="18"/>
      <c r="K292" s="18"/>
      <c r="L292" s="18"/>
      <c r="M292" s="18"/>
      <c r="N292" s="18"/>
      <c r="O292" s="18"/>
      <c r="P292" s="18"/>
      <c r="Q292" s="18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ht="14.25" customHeight="1">
      <c r="A293" s="19"/>
      <c r="B293" s="19"/>
      <c r="C293" s="19"/>
      <c r="D293" s="19"/>
      <c r="E293" s="19"/>
      <c r="F293" s="19"/>
      <c r="G293" s="19"/>
      <c r="H293" s="19"/>
      <c r="I293" s="19"/>
      <c r="J293" s="18"/>
      <c r="K293" s="18"/>
      <c r="L293" s="18"/>
      <c r="M293" s="18"/>
      <c r="N293" s="18"/>
      <c r="O293" s="18"/>
      <c r="P293" s="18"/>
      <c r="Q293" s="18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ht="14.25" customHeight="1">
      <c r="A294" s="19"/>
      <c r="B294" s="19"/>
      <c r="C294" s="19"/>
      <c r="D294" s="19"/>
      <c r="E294" s="19"/>
      <c r="F294" s="19"/>
      <c r="G294" s="19"/>
      <c r="H294" s="19"/>
      <c r="I294" s="19"/>
      <c r="J294" s="18"/>
      <c r="K294" s="18"/>
      <c r="L294" s="18"/>
      <c r="M294" s="18"/>
      <c r="N294" s="18"/>
      <c r="O294" s="18"/>
      <c r="P294" s="18"/>
      <c r="Q294" s="18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ht="14.25" customHeight="1">
      <c r="A295" s="19"/>
      <c r="B295" s="19"/>
      <c r="C295" s="19"/>
      <c r="D295" s="19"/>
      <c r="E295" s="19"/>
      <c r="F295" s="19"/>
      <c r="G295" s="19"/>
      <c r="H295" s="19"/>
      <c r="I295" s="19"/>
      <c r="J295" s="18"/>
      <c r="K295" s="18"/>
      <c r="L295" s="18"/>
      <c r="M295" s="18"/>
      <c r="N295" s="18"/>
      <c r="O295" s="18"/>
      <c r="P295" s="18"/>
      <c r="Q295" s="18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ht="14.25" customHeight="1">
      <c r="A296" s="19"/>
      <c r="B296" s="19"/>
      <c r="C296" s="19"/>
      <c r="D296" s="19"/>
      <c r="E296" s="19"/>
      <c r="F296" s="19"/>
      <c r="G296" s="19"/>
      <c r="H296" s="19"/>
      <c r="I296" s="19"/>
      <c r="J296" s="18"/>
      <c r="K296" s="18"/>
      <c r="L296" s="18"/>
      <c r="M296" s="18"/>
      <c r="N296" s="18"/>
      <c r="O296" s="18"/>
      <c r="P296" s="18"/>
      <c r="Q296" s="18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ht="14.25" customHeight="1">
      <c r="A297" s="19"/>
      <c r="B297" s="19"/>
      <c r="C297" s="19"/>
      <c r="D297" s="19"/>
      <c r="E297" s="19"/>
      <c r="F297" s="19"/>
      <c r="G297" s="19"/>
      <c r="H297" s="19"/>
      <c r="I297" s="19"/>
      <c r="J297" s="18"/>
      <c r="K297" s="18"/>
      <c r="L297" s="18"/>
      <c r="M297" s="18"/>
      <c r="N297" s="18"/>
      <c r="O297" s="18"/>
      <c r="P297" s="18"/>
      <c r="Q297" s="18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ht="14.25" customHeight="1">
      <c r="A298" s="19"/>
      <c r="B298" s="19"/>
      <c r="C298" s="19"/>
      <c r="D298" s="19"/>
      <c r="E298" s="19"/>
      <c r="F298" s="19"/>
      <c r="G298" s="19"/>
      <c r="H298" s="19"/>
      <c r="I298" s="19"/>
      <c r="J298" s="18"/>
      <c r="K298" s="18"/>
      <c r="L298" s="18"/>
      <c r="M298" s="18"/>
      <c r="N298" s="18"/>
      <c r="O298" s="18"/>
      <c r="P298" s="18"/>
      <c r="Q298" s="18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ht="14.25" customHeight="1">
      <c r="A299" s="19"/>
      <c r="B299" s="19"/>
      <c r="C299" s="19"/>
      <c r="D299" s="19"/>
      <c r="E299" s="19"/>
      <c r="F299" s="19"/>
      <c r="G299" s="19"/>
      <c r="H299" s="19"/>
      <c r="I299" s="19"/>
      <c r="J299" s="18"/>
      <c r="K299" s="18"/>
      <c r="L299" s="18"/>
      <c r="M299" s="18"/>
      <c r="N299" s="18"/>
      <c r="O299" s="18"/>
      <c r="P299" s="18"/>
      <c r="Q299" s="18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ht="14.25" customHeight="1">
      <c r="A300" s="19"/>
      <c r="B300" s="19"/>
      <c r="C300" s="19"/>
      <c r="D300" s="19"/>
      <c r="E300" s="19"/>
      <c r="F300" s="19"/>
      <c r="G300" s="19"/>
      <c r="H300" s="19"/>
      <c r="I300" s="19"/>
      <c r="J300" s="18"/>
      <c r="K300" s="18"/>
      <c r="L300" s="18"/>
      <c r="M300" s="18"/>
      <c r="N300" s="18"/>
      <c r="O300" s="18"/>
      <c r="P300" s="18"/>
      <c r="Q300" s="18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ht="14.25" customHeight="1">
      <c r="A301" s="19"/>
      <c r="B301" s="19"/>
      <c r="C301" s="19"/>
      <c r="D301" s="19"/>
      <c r="E301" s="19"/>
      <c r="F301" s="19"/>
      <c r="G301" s="19"/>
      <c r="H301" s="19"/>
      <c r="I301" s="19"/>
      <c r="J301" s="18"/>
      <c r="K301" s="18"/>
      <c r="L301" s="18"/>
      <c r="M301" s="18"/>
      <c r="N301" s="18"/>
      <c r="O301" s="18"/>
      <c r="P301" s="18"/>
      <c r="Q301" s="18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ht="14.25" customHeight="1">
      <c r="A302" s="19"/>
      <c r="B302" s="19"/>
      <c r="C302" s="19"/>
      <c r="D302" s="19"/>
      <c r="E302" s="19"/>
      <c r="F302" s="19"/>
      <c r="G302" s="19"/>
      <c r="H302" s="19"/>
      <c r="I302" s="19"/>
      <c r="J302" s="18"/>
      <c r="K302" s="18"/>
      <c r="L302" s="18"/>
      <c r="M302" s="18"/>
      <c r="N302" s="18"/>
      <c r="O302" s="18"/>
      <c r="P302" s="18"/>
      <c r="Q302" s="18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ht="14.25" customHeight="1">
      <c r="A303" s="19"/>
      <c r="B303" s="19"/>
      <c r="C303" s="19"/>
      <c r="D303" s="19"/>
      <c r="E303" s="19"/>
      <c r="F303" s="19"/>
      <c r="G303" s="19"/>
      <c r="H303" s="19"/>
      <c r="I303" s="19"/>
      <c r="J303" s="18"/>
      <c r="K303" s="18"/>
      <c r="L303" s="18"/>
      <c r="M303" s="18"/>
      <c r="N303" s="18"/>
      <c r="O303" s="18"/>
      <c r="P303" s="18"/>
      <c r="Q303" s="18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ht="14.25" customHeight="1">
      <c r="A304" s="19"/>
      <c r="B304" s="19"/>
      <c r="C304" s="19"/>
      <c r="D304" s="19"/>
      <c r="E304" s="19"/>
      <c r="F304" s="19"/>
      <c r="G304" s="19"/>
      <c r="H304" s="19"/>
      <c r="I304" s="19"/>
      <c r="J304" s="18"/>
      <c r="K304" s="18"/>
      <c r="L304" s="18"/>
      <c r="M304" s="18"/>
      <c r="N304" s="18"/>
      <c r="O304" s="18"/>
      <c r="P304" s="18"/>
      <c r="Q304" s="18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ht="14.25" customHeight="1">
      <c r="A305" s="19"/>
      <c r="B305" s="19"/>
      <c r="C305" s="19"/>
      <c r="D305" s="19"/>
      <c r="E305" s="19"/>
      <c r="F305" s="19"/>
      <c r="G305" s="19"/>
      <c r="H305" s="19"/>
      <c r="I305" s="19"/>
      <c r="J305" s="18"/>
      <c r="K305" s="18"/>
      <c r="L305" s="18"/>
      <c r="M305" s="18"/>
      <c r="N305" s="18"/>
      <c r="O305" s="18"/>
      <c r="P305" s="18"/>
      <c r="Q305" s="18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ht="14.25" customHeight="1">
      <c r="A306" s="19"/>
      <c r="B306" s="19"/>
      <c r="C306" s="19"/>
      <c r="D306" s="19"/>
      <c r="E306" s="19"/>
      <c r="F306" s="19"/>
      <c r="G306" s="19"/>
      <c r="H306" s="19"/>
      <c r="I306" s="19"/>
      <c r="J306" s="18"/>
      <c r="K306" s="18"/>
      <c r="L306" s="18"/>
      <c r="M306" s="18"/>
      <c r="N306" s="18"/>
      <c r="O306" s="18"/>
      <c r="P306" s="18"/>
      <c r="Q306" s="18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ht="14.25" customHeight="1">
      <c r="A307" s="19"/>
      <c r="B307" s="19"/>
      <c r="C307" s="19"/>
      <c r="D307" s="19"/>
      <c r="E307" s="19"/>
      <c r="F307" s="19"/>
      <c r="G307" s="19"/>
      <c r="H307" s="19"/>
      <c r="I307" s="19"/>
      <c r="J307" s="18"/>
      <c r="K307" s="18"/>
      <c r="L307" s="18"/>
      <c r="M307" s="18"/>
      <c r="N307" s="18"/>
      <c r="O307" s="18"/>
      <c r="P307" s="18"/>
      <c r="Q307" s="18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ht="14.25" customHeight="1">
      <c r="A308" s="19"/>
      <c r="B308" s="19"/>
      <c r="C308" s="19"/>
      <c r="D308" s="19"/>
      <c r="E308" s="19"/>
      <c r="F308" s="19"/>
      <c r="G308" s="19"/>
      <c r="H308" s="19"/>
      <c r="I308" s="19"/>
      <c r="J308" s="18"/>
      <c r="K308" s="18"/>
      <c r="L308" s="18"/>
      <c r="M308" s="18"/>
      <c r="N308" s="18"/>
      <c r="O308" s="18"/>
      <c r="P308" s="18"/>
      <c r="Q308" s="18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ht="14.25" customHeight="1">
      <c r="A309" s="19"/>
      <c r="B309" s="19"/>
      <c r="C309" s="19"/>
      <c r="D309" s="19"/>
      <c r="E309" s="19"/>
      <c r="F309" s="19"/>
      <c r="G309" s="19"/>
      <c r="H309" s="19"/>
      <c r="I309" s="19"/>
      <c r="J309" s="18"/>
      <c r="K309" s="18"/>
      <c r="L309" s="18"/>
      <c r="M309" s="18"/>
      <c r="N309" s="18"/>
      <c r="O309" s="18"/>
      <c r="P309" s="18"/>
      <c r="Q309" s="18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ht="14.25" customHeight="1">
      <c r="A310" s="19"/>
      <c r="B310" s="19"/>
      <c r="C310" s="19"/>
      <c r="D310" s="19"/>
      <c r="E310" s="19"/>
      <c r="F310" s="19"/>
      <c r="G310" s="19"/>
      <c r="H310" s="19"/>
      <c r="I310" s="19"/>
      <c r="J310" s="18"/>
      <c r="K310" s="18"/>
      <c r="L310" s="18"/>
      <c r="M310" s="18"/>
      <c r="N310" s="18"/>
      <c r="O310" s="18"/>
      <c r="P310" s="18"/>
      <c r="Q310" s="18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ht="14.25" customHeight="1">
      <c r="A311" s="19"/>
      <c r="B311" s="19"/>
      <c r="C311" s="19"/>
      <c r="D311" s="19"/>
      <c r="E311" s="19"/>
      <c r="F311" s="19"/>
      <c r="G311" s="19"/>
      <c r="H311" s="19"/>
      <c r="I311" s="19"/>
      <c r="J311" s="18"/>
      <c r="K311" s="18"/>
      <c r="L311" s="18"/>
      <c r="M311" s="18"/>
      <c r="N311" s="18"/>
      <c r="O311" s="18"/>
      <c r="P311" s="18"/>
      <c r="Q311" s="18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ht="14.25" customHeight="1">
      <c r="A312" s="19"/>
      <c r="B312" s="19"/>
      <c r="C312" s="19"/>
      <c r="D312" s="19"/>
      <c r="E312" s="19"/>
      <c r="F312" s="19"/>
      <c r="G312" s="19"/>
      <c r="H312" s="19"/>
      <c r="I312" s="19"/>
      <c r="J312" s="18"/>
      <c r="K312" s="18"/>
      <c r="L312" s="18"/>
      <c r="M312" s="18"/>
      <c r="N312" s="18"/>
      <c r="O312" s="18"/>
      <c r="P312" s="18"/>
      <c r="Q312" s="18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ht="14.25" customHeight="1">
      <c r="A313" s="19"/>
      <c r="B313" s="19"/>
      <c r="C313" s="19"/>
      <c r="D313" s="19"/>
      <c r="E313" s="19"/>
      <c r="F313" s="19"/>
      <c r="G313" s="19"/>
      <c r="H313" s="19"/>
      <c r="I313" s="19"/>
      <c r="J313" s="18"/>
      <c r="K313" s="18"/>
      <c r="L313" s="18"/>
      <c r="M313" s="18"/>
      <c r="N313" s="18"/>
      <c r="O313" s="18"/>
      <c r="P313" s="18"/>
      <c r="Q313" s="18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ht="14.25" customHeight="1">
      <c r="A314" s="19"/>
      <c r="B314" s="19"/>
      <c r="C314" s="19"/>
      <c r="D314" s="19"/>
      <c r="E314" s="19"/>
      <c r="F314" s="19"/>
      <c r="G314" s="19"/>
      <c r="H314" s="19"/>
      <c r="I314" s="19"/>
      <c r="J314" s="18"/>
      <c r="K314" s="18"/>
      <c r="L314" s="18"/>
      <c r="M314" s="18"/>
      <c r="N314" s="18"/>
      <c r="O314" s="18"/>
      <c r="P314" s="18"/>
      <c r="Q314" s="18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ht="14.25" customHeight="1">
      <c r="A315" s="19"/>
      <c r="B315" s="19"/>
      <c r="C315" s="19"/>
      <c r="D315" s="19"/>
      <c r="E315" s="19"/>
      <c r="F315" s="19"/>
      <c r="G315" s="19"/>
      <c r="H315" s="19"/>
      <c r="I315" s="19"/>
      <c r="J315" s="18"/>
      <c r="K315" s="18"/>
      <c r="L315" s="18"/>
      <c r="M315" s="18"/>
      <c r="N315" s="18"/>
      <c r="O315" s="18"/>
      <c r="P315" s="18"/>
      <c r="Q315" s="18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ht="14.25" customHeight="1">
      <c r="A316" s="19"/>
      <c r="B316" s="19"/>
      <c r="C316" s="19"/>
      <c r="D316" s="19"/>
      <c r="E316" s="19"/>
      <c r="F316" s="19"/>
      <c r="G316" s="19"/>
      <c r="H316" s="19"/>
      <c r="I316" s="19"/>
      <c r="J316" s="18"/>
      <c r="K316" s="18"/>
      <c r="L316" s="18"/>
      <c r="M316" s="18"/>
      <c r="N316" s="18"/>
      <c r="O316" s="18"/>
      <c r="P316" s="18"/>
      <c r="Q316" s="18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ht="14.25" customHeight="1">
      <c r="A317" s="19"/>
      <c r="B317" s="19"/>
      <c r="C317" s="19"/>
      <c r="D317" s="19"/>
      <c r="E317" s="19"/>
      <c r="F317" s="19"/>
      <c r="G317" s="19"/>
      <c r="H317" s="19"/>
      <c r="I317" s="19"/>
      <c r="J317" s="18"/>
      <c r="K317" s="18"/>
      <c r="L317" s="18"/>
      <c r="M317" s="18"/>
      <c r="N317" s="18"/>
      <c r="O317" s="18"/>
      <c r="P317" s="18"/>
      <c r="Q317" s="18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ht="14.25" customHeight="1">
      <c r="A318" s="19"/>
      <c r="B318" s="19"/>
      <c r="C318" s="19"/>
      <c r="D318" s="19"/>
      <c r="E318" s="19"/>
      <c r="F318" s="19"/>
      <c r="G318" s="19"/>
      <c r="H318" s="19"/>
      <c r="I318" s="19"/>
      <c r="J318" s="18"/>
      <c r="K318" s="18"/>
      <c r="L318" s="18"/>
      <c r="M318" s="18"/>
      <c r="N318" s="18"/>
      <c r="O318" s="18"/>
      <c r="P318" s="18"/>
      <c r="Q318" s="18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ht="14.25" customHeight="1">
      <c r="A319" s="19"/>
      <c r="B319" s="19"/>
      <c r="C319" s="19"/>
      <c r="D319" s="19"/>
      <c r="E319" s="19"/>
      <c r="F319" s="19"/>
      <c r="G319" s="19"/>
      <c r="H319" s="19"/>
      <c r="I319" s="19"/>
      <c r="J319" s="18"/>
      <c r="K319" s="18"/>
      <c r="L319" s="18"/>
      <c r="M319" s="18"/>
      <c r="N319" s="18"/>
      <c r="O319" s="18"/>
      <c r="P319" s="18"/>
      <c r="Q319" s="18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7">
    <mergeCell ref="B44:G44"/>
    <mergeCell ref="B45:G45"/>
    <mergeCell ref="B46:G46"/>
    <mergeCell ref="B47:G47"/>
    <mergeCell ref="B48:G48"/>
    <mergeCell ref="A49:H49"/>
    <mergeCell ref="A52:I52"/>
    <mergeCell ref="A53:H53"/>
    <mergeCell ref="B54:H54"/>
    <mergeCell ref="B55:H55"/>
    <mergeCell ref="B56:H56"/>
    <mergeCell ref="A57:H57"/>
    <mergeCell ref="A58:I58"/>
    <mergeCell ref="A59:I59"/>
    <mergeCell ref="B67:G67"/>
    <mergeCell ref="A68:G68"/>
    <mergeCell ref="A69:I69"/>
    <mergeCell ref="A70:I70"/>
    <mergeCell ref="A72:G72"/>
    <mergeCell ref="B73:G73"/>
    <mergeCell ref="B74:G74"/>
    <mergeCell ref="B75:G75"/>
    <mergeCell ref="B76:G76"/>
    <mergeCell ref="B77:G77"/>
    <mergeCell ref="B78:G78"/>
    <mergeCell ref="A79:G79"/>
    <mergeCell ref="A80:I80"/>
    <mergeCell ref="A81:G81"/>
    <mergeCell ref="B82:G82"/>
    <mergeCell ref="A83:G83"/>
    <mergeCell ref="A85:I85"/>
    <mergeCell ref="A86:H86"/>
    <mergeCell ref="B87:H87"/>
    <mergeCell ref="B88:H88"/>
    <mergeCell ref="A89:H89"/>
    <mergeCell ref="A90:I90"/>
    <mergeCell ref="A91:I91"/>
    <mergeCell ref="B92:G92"/>
    <mergeCell ref="B93:G93"/>
    <mergeCell ref="B94:G94"/>
    <mergeCell ref="B95:G95"/>
    <mergeCell ref="A96:G96"/>
    <mergeCell ref="A97:I97"/>
    <mergeCell ref="A98:C98"/>
    <mergeCell ref="A99:C99"/>
    <mergeCell ref="G99:H99"/>
    <mergeCell ref="A100:I100"/>
    <mergeCell ref="B101:G101"/>
    <mergeCell ref="B102:G102"/>
    <mergeCell ref="B103:G103"/>
    <mergeCell ref="B104:G104"/>
    <mergeCell ref="B105:G105"/>
    <mergeCell ref="B106:G106"/>
    <mergeCell ref="B107:G107"/>
    <mergeCell ref="A108:G108"/>
    <mergeCell ref="A109:I109"/>
    <mergeCell ref="B117:H117"/>
    <mergeCell ref="A118:H118"/>
    <mergeCell ref="B119:G119"/>
    <mergeCell ref="A148:B148"/>
    <mergeCell ref="A149:B149"/>
    <mergeCell ref="A110:H110"/>
    <mergeCell ref="B111:H111"/>
    <mergeCell ref="B112:H112"/>
    <mergeCell ref="B113:H113"/>
    <mergeCell ref="B114:H114"/>
    <mergeCell ref="B115:H115"/>
    <mergeCell ref="B116:H116"/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B22:G22"/>
    <mergeCell ref="A23:H23"/>
    <mergeCell ref="A25:I25"/>
    <mergeCell ref="A26:G26"/>
    <mergeCell ref="B27:G27"/>
    <mergeCell ref="B28:G28"/>
    <mergeCell ref="A29:G29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3:G43"/>
    <mergeCell ref="B60:G60"/>
    <mergeCell ref="B61:G61"/>
    <mergeCell ref="B62:G62"/>
    <mergeCell ref="B63:G63"/>
    <mergeCell ref="B64:G64"/>
    <mergeCell ref="B65:G65"/>
    <mergeCell ref="B66:G66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4.0"/>
    <col customWidth="1" min="2" max="2" width="17.0"/>
    <col customWidth="1" min="3" max="3" width="24.13"/>
    <col customWidth="1" min="4" max="4" width="17.5"/>
    <col customWidth="1" min="5" max="5" width="26.13"/>
    <col customWidth="1" min="6" max="6" width="10.75"/>
    <col customWidth="1" min="7" max="7" width="15.38"/>
    <col customWidth="1" min="8" max="8" width="11.75"/>
    <col customWidth="1" min="9" max="9" width="35.7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17"/>
      <c r="B1" s="17"/>
      <c r="C1" s="17"/>
      <c r="D1" s="17"/>
      <c r="E1" s="15"/>
      <c r="F1" s="17"/>
      <c r="G1" s="17"/>
      <c r="H1" s="15"/>
      <c r="I1" s="15"/>
      <c r="J1" s="18"/>
      <c r="K1" s="18"/>
      <c r="L1" s="18"/>
      <c r="M1" s="18"/>
      <c r="N1" s="18"/>
      <c r="O1" s="18"/>
      <c r="P1" s="18"/>
      <c r="Q1" s="18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ht="16.5" customHeight="1">
      <c r="A2" s="20" t="s">
        <v>13</v>
      </c>
      <c r="B2" s="21"/>
      <c r="C2" s="21"/>
      <c r="D2" s="21"/>
      <c r="E2" s="21"/>
      <c r="F2" s="21"/>
      <c r="G2" s="21"/>
      <c r="H2" s="21"/>
      <c r="I2" s="22"/>
      <c r="J2" s="18"/>
      <c r="K2" s="18"/>
      <c r="L2" s="18"/>
      <c r="M2" s="18"/>
      <c r="N2" s="18"/>
      <c r="O2" s="18"/>
      <c r="P2" s="18"/>
      <c r="Q2" s="18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ht="16.5" customHeight="1">
      <c r="A3" s="23" t="s">
        <v>14</v>
      </c>
      <c r="B3" s="24" t="s">
        <v>15</v>
      </c>
      <c r="C3" s="21"/>
      <c r="D3" s="21"/>
      <c r="E3" s="21"/>
      <c r="F3" s="21"/>
      <c r="G3" s="21"/>
      <c r="H3" s="22"/>
      <c r="I3" s="25"/>
      <c r="J3" s="18"/>
      <c r="K3" s="18"/>
      <c r="L3" s="18"/>
      <c r="M3" s="18"/>
      <c r="N3" s="18"/>
      <c r="O3" s="18"/>
      <c r="P3" s="18"/>
      <c r="Q3" s="18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ht="16.5" customHeight="1">
      <c r="A4" s="23" t="s">
        <v>16</v>
      </c>
      <c r="B4" s="24" t="s">
        <v>17</v>
      </c>
      <c r="C4" s="21"/>
      <c r="D4" s="21"/>
      <c r="E4" s="21"/>
      <c r="F4" s="21"/>
      <c r="G4" s="21"/>
      <c r="H4" s="22"/>
      <c r="I4" s="23" t="s">
        <v>18</v>
      </c>
      <c r="J4" s="26"/>
      <c r="K4" s="26"/>
      <c r="L4" s="26"/>
      <c r="M4" s="18"/>
      <c r="N4" s="18"/>
      <c r="O4" s="18"/>
      <c r="P4" s="18"/>
      <c r="Q4" s="18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ht="16.5" customHeight="1">
      <c r="A5" s="23" t="s">
        <v>19</v>
      </c>
      <c r="B5" s="24" t="s">
        <v>20</v>
      </c>
      <c r="C5" s="21"/>
      <c r="D5" s="21"/>
      <c r="E5" s="21"/>
      <c r="F5" s="21"/>
      <c r="G5" s="21"/>
      <c r="H5" s="22"/>
      <c r="I5" s="23"/>
      <c r="J5" s="26"/>
      <c r="K5" s="26"/>
      <c r="L5" s="26"/>
      <c r="M5" s="18"/>
      <c r="N5" s="18"/>
      <c r="O5" s="18"/>
      <c r="P5" s="18"/>
      <c r="Q5" s="18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ht="16.5" customHeight="1">
      <c r="A6" s="23" t="s">
        <v>21</v>
      </c>
      <c r="B6" s="24" t="s">
        <v>22</v>
      </c>
      <c r="C6" s="21"/>
      <c r="D6" s="21"/>
      <c r="E6" s="21"/>
      <c r="F6" s="21"/>
      <c r="G6" s="21"/>
      <c r="H6" s="22"/>
      <c r="I6" s="23">
        <v>12.0</v>
      </c>
      <c r="J6" s="26"/>
      <c r="K6" s="26"/>
      <c r="L6" s="26"/>
      <c r="M6" s="18"/>
      <c r="N6" s="18"/>
      <c r="O6" s="18"/>
      <c r="P6" s="18"/>
      <c r="Q6" s="18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ht="16.5" customHeight="1">
      <c r="A7" s="6"/>
      <c r="B7" s="6"/>
      <c r="C7" s="6"/>
      <c r="D7" s="6"/>
      <c r="E7" s="6"/>
      <c r="F7" s="6"/>
      <c r="G7" s="6"/>
      <c r="H7" s="6"/>
      <c r="I7" s="27">
        <v>15.22</v>
      </c>
      <c r="J7" s="26"/>
      <c r="K7" s="26"/>
      <c r="L7" s="26"/>
      <c r="M7" s="18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ht="12.75" customHeight="1">
      <c r="A8" s="20" t="s">
        <v>23</v>
      </c>
      <c r="B8" s="21"/>
      <c r="C8" s="21"/>
      <c r="D8" s="21"/>
      <c r="E8" s="21"/>
      <c r="F8" s="21"/>
      <c r="G8" s="21"/>
      <c r="H8" s="21"/>
      <c r="I8" s="22"/>
      <c r="J8" s="26"/>
      <c r="K8" s="26"/>
      <c r="L8" s="26"/>
      <c r="M8" s="18"/>
      <c r="N8" s="18"/>
      <c r="O8" s="18"/>
      <c r="P8" s="18"/>
      <c r="Q8" s="18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ht="14.25" customHeight="1">
      <c r="A9" s="24" t="s">
        <v>24</v>
      </c>
      <c r="B9" s="22"/>
      <c r="C9" s="24" t="s">
        <v>25</v>
      </c>
      <c r="D9" s="22"/>
      <c r="E9" s="24" t="s">
        <v>26</v>
      </c>
      <c r="F9" s="21"/>
      <c r="G9" s="21"/>
      <c r="H9" s="21"/>
      <c r="I9" s="22"/>
      <c r="J9" s="26"/>
      <c r="K9" s="26"/>
      <c r="L9" s="26"/>
      <c r="M9" s="18"/>
      <c r="N9" s="18"/>
      <c r="O9" s="18"/>
      <c r="P9" s="18"/>
      <c r="Q9" s="18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ht="16.5" customHeight="1">
      <c r="A10" s="28" t="s">
        <v>130</v>
      </c>
      <c r="B10" s="22"/>
      <c r="C10" s="24" t="s">
        <v>0</v>
      </c>
      <c r="D10" s="22"/>
      <c r="E10" s="24"/>
      <c r="F10" s="21"/>
      <c r="G10" s="21"/>
      <c r="H10" s="21"/>
      <c r="I10" s="22"/>
      <c r="J10" s="26"/>
      <c r="K10" s="26"/>
      <c r="L10" s="26"/>
      <c r="M10" s="18"/>
      <c r="N10" s="18"/>
      <c r="O10" s="18"/>
      <c r="P10" s="18"/>
      <c r="Q10" s="18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</row>
    <row r="11" ht="12.75" customHeight="1">
      <c r="A11" s="6"/>
      <c r="B11" s="6"/>
      <c r="C11" s="6"/>
      <c r="D11" s="6"/>
      <c r="E11" s="6"/>
      <c r="F11" s="6"/>
      <c r="G11" s="6"/>
      <c r="H11" s="6"/>
      <c r="I11" s="6"/>
      <c r="J11" s="26"/>
      <c r="K11" s="26"/>
      <c r="L11" s="26"/>
      <c r="M11" s="18"/>
      <c r="N11" s="18"/>
      <c r="O11" s="18"/>
      <c r="P11" s="18"/>
      <c r="Q11" s="18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</row>
    <row r="12" ht="16.5" customHeight="1">
      <c r="A12" s="20" t="s">
        <v>27</v>
      </c>
      <c r="B12" s="21"/>
      <c r="C12" s="21"/>
      <c r="D12" s="21"/>
      <c r="E12" s="21"/>
      <c r="F12" s="21"/>
      <c r="G12" s="21"/>
      <c r="H12" s="21"/>
      <c r="I12" s="22"/>
      <c r="J12" s="26"/>
      <c r="K12" s="26"/>
      <c r="L12" s="26"/>
      <c r="M12" s="18"/>
      <c r="N12" s="18"/>
      <c r="O12" s="18"/>
      <c r="P12" s="18"/>
      <c r="Q12" s="18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</row>
    <row r="13" ht="12.75" customHeight="1">
      <c r="A13" s="23">
        <v>1.0</v>
      </c>
      <c r="B13" s="24" t="s">
        <v>28</v>
      </c>
      <c r="C13" s="21"/>
      <c r="D13" s="21"/>
      <c r="E13" s="21"/>
      <c r="F13" s="21"/>
      <c r="G13" s="21"/>
      <c r="H13" s="22"/>
      <c r="I13" s="29" t="str">
        <f>A10</f>
        <v>VIGIA DIURNO</v>
      </c>
      <c r="J13" s="30"/>
      <c r="K13" s="30"/>
      <c r="L13" s="30"/>
      <c r="M13" s="30"/>
      <c r="N13" s="18"/>
      <c r="O13" s="18"/>
      <c r="P13" s="18"/>
      <c r="Q13" s="18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</row>
    <row r="14" ht="12.75" customHeight="1">
      <c r="A14" s="23">
        <v>2.0</v>
      </c>
      <c r="B14" s="24" t="s">
        <v>29</v>
      </c>
      <c r="C14" s="21"/>
      <c r="D14" s="21"/>
      <c r="E14" s="21"/>
      <c r="F14" s="21"/>
      <c r="G14" s="21"/>
      <c r="H14" s="22"/>
      <c r="I14" s="23"/>
      <c r="J14" s="30"/>
      <c r="K14" s="31"/>
      <c r="L14" s="30"/>
      <c r="M14" s="30"/>
      <c r="N14" s="18"/>
      <c r="O14" s="18"/>
      <c r="P14" s="18"/>
      <c r="Q14" s="18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</row>
    <row r="15" ht="12.75" customHeight="1">
      <c r="A15" s="23">
        <v>3.0</v>
      </c>
      <c r="B15" s="24" t="s">
        <v>30</v>
      </c>
      <c r="C15" s="21"/>
      <c r="D15" s="21"/>
      <c r="E15" s="21"/>
      <c r="F15" s="21"/>
      <c r="G15" s="21"/>
      <c r="H15" s="22"/>
      <c r="I15" s="32">
        <f>'Benefícios'!C6</f>
        <v>1834.96</v>
      </c>
      <c r="J15" s="30"/>
      <c r="K15" s="31"/>
      <c r="L15" s="30"/>
      <c r="M15" s="30"/>
      <c r="N15" s="18"/>
      <c r="O15" s="18"/>
      <c r="P15" s="18"/>
      <c r="Q15" s="18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ht="12.75" customHeight="1">
      <c r="A16" s="23">
        <v>4.0</v>
      </c>
      <c r="B16" s="24" t="s">
        <v>31</v>
      </c>
      <c r="C16" s="21"/>
      <c r="D16" s="21"/>
      <c r="E16" s="21"/>
      <c r="F16" s="21"/>
      <c r="G16" s="21"/>
      <c r="H16" s="22"/>
      <c r="I16" s="23"/>
      <c r="J16" s="30"/>
      <c r="K16" s="31"/>
      <c r="L16" s="30"/>
      <c r="M16" s="30"/>
      <c r="N16" s="18"/>
      <c r="O16" s="18"/>
      <c r="P16" s="18"/>
      <c r="Q16" s="18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ht="12.75" customHeight="1">
      <c r="A17" s="23">
        <v>5.0</v>
      </c>
      <c r="B17" s="24" t="s">
        <v>32</v>
      </c>
      <c r="C17" s="21"/>
      <c r="D17" s="21"/>
      <c r="E17" s="21"/>
      <c r="F17" s="21"/>
      <c r="G17" s="21"/>
      <c r="H17" s="22"/>
      <c r="I17" s="33">
        <v>45292.0</v>
      </c>
      <c r="J17" s="30"/>
      <c r="K17" s="30"/>
      <c r="L17" s="30"/>
      <c r="M17" s="30"/>
      <c r="N17" s="18"/>
      <c r="O17" s="18"/>
      <c r="P17" s="18"/>
      <c r="Q17" s="18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ht="16.5" customHeight="1">
      <c r="A18" s="6"/>
      <c r="J18" s="30"/>
      <c r="K18" s="30"/>
      <c r="L18" s="30"/>
      <c r="M18" s="30"/>
      <c r="N18" s="18"/>
      <c r="O18" s="18"/>
      <c r="P18" s="18"/>
      <c r="Q18" s="18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ht="16.5" customHeight="1">
      <c r="A19" s="20" t="s">
        <v>33</v>
      </c>
      <c r="B19" s="21"/>
      <c r="C19" s="21"/>
      <c r="D19" s="21"/>
      <c r="E19" s="21"/>
      <c r="F19" s="21"/>
      <c r="G19" s="21"/>
      <c r="H19" s="21"/>
      <c r="I19" s="22"/>
      <c r="J19" s="31"/>
      <c r="K19" s="30"/>
      <c r="L19" s="30"/>
      <c r="M19" s="30"/>
      <c r="N19" s="18"/>
      <c r="O19" s="18"/>
      <c r="P19" s="18"/>
      <c r="Q19" s="18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</row>
    <row r="20" ht="12.75" customHeight="1">
      <c r="A20" s="34">
        <v>1.0</v>
      </c>
      <c r="B20" s="35" t="s">
        <v>34</v>
      </c>
      <c r="C20" s="21"/>
      <c r="D20" s="21"/>
      <c r="E20" s="21"/>
      <c r="F20" s="21"/>
      <c r="G20" s="22"/>
      <c r="H20" s="34"/>
      <c r="I20" s="34" t="s">
        <v>35</v>
      </c>
      <c r="J20" s="30"/>
      <c r="K20" s="31"/>
      <c r="L20" s="30"/>
      <c r="M20" s="30"/>
      <c r="N20" s="18"/>
      <c r="O20" s="18"/>
      <c r="P20" s="18"/>
      <c r="Q20" s="18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</row>
    <row r="21" ht="12.75" customHeight="1">
      <c r="A21" s="34" t="s">
        <v>14</v>
      </c>
      <c r="B21" s="24" t="s">
        <v>36</v>
      </c>
      <c r="C21" s="21"/>
      <c r="D21" s="21"/>
      <c r="E21" s="21"/>
      <c r="F21" s="21"/>
      <c r="G21" s="22"/>
      <c r="H21" s="23"/>
      <c r="I21" s="36">
        <f>I15</f>
        <v>1834.96</v>
      </c>
      <c r="J21" s="30"/>
      <c r="K21" s="31"/>
      <c r="L21" s="37"/>
      <c r="M21" s="30"/>
      <c r="N21" s="18"/>
      <c r="O21" s="18"/>
      <c r="P21" s="18"/>
      <c r="Q21" s="18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</row>
    <row r="22" ht="12.75" customHeight="1">
      <c r="A22" s="34" t="s">
        <v>16</v>
      </c>
      <c r="B22" s="24"/>
      <c r="C22" s="21"/>
      <c r="D22" s="21"/>
      <c r="E22" s="21"/>
      <c r="F22" s="21"/>
      <c r="G22" s="22"/>
      <c r="H22" s="38"/>
      <c r="I22" s="36"/>
      <c r="J22" s="30"/>
      <c r="K22" s="31"/>
      <c r="L22" s="30"/>
      <c r="M22" s="30"/>
      <c r="N22" s="18"/>
      <c r="O22" s="18"/>
      <c r="P22" s="18"/>
      <c r="Q22" s="18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ht="12.75" customHeight="1">
      <c r="A23" s="34" t="s">
        <v>21</v>
      </c>
      <c r="B23" s="24"/>
      <c r="C23" s="21"/>
      <c r="D23" s="21"/>
      <c r="E23" s="21"/>
      <c r="F23" s="21"/>
      <c r="G23" s="22"/>
      <c r="H23" s="38"/>
      <c r="I23" s="36"/>
      <c r="J23" s="30"/>
      <c r="K23" s="31"/>
      <c r="L23" s="30"/>
      <c r="M23" s="30"/>
      <c r="N23" s="18"/>
      <c r="O23" s="18"/>
      <c r="P23" s="18"/>
      <c r="Q23" s="18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</row>
    <row r="24" ht="12.75" customHeight="1">
      <c r="A24" s="35" t="s">
        <v>37</v>
      </c>
      <c r="B24" s="21"/>
      <c r="C24" s="21"/>
      <c r="D24" s="21"/>
      <c r="E24" s="21"/>
      <c r="F24" s="21"/>
      <c r="G24" s="21"/>
      <c r="H24" s="22"/>
      <c r="I24" s="39">
        <f>TRUNC(SUM(I21:I23),2)</f>
        <v>1834.96</v>
      </c>
      <c r="J24" s="31"/>
      <c r="K24" s="31"/>
      <c r="L24" s="30"/>
      <c r="M24" s="30"/>
      <c r="N24" s="18"/>
      <c r="O24" s="18"/>
      <c r="P24" s="18"/>
      <c r="Q24" s="18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ht="14.25" customHeight="1">
      <c r="A25" s="1"/>
      <c r="B25" s="1"/>
      <c r="C25" s="1"/>
      <c r="D25" s="1"/>
      <c r="E25" s="1"/>
      <c r="F25" s="1"/>
      <c r="G25" s="1"/>
      <c r="H25" s="1"/>
      <c r="I25" s="40"/>
      <c r="J25" s="31"/>
      <c r="K25" s="30"/>
      <c r="L25" s="30"/>
      <c r="M25" s="30"/>
      <c r="N25" s="18"/>
      <c r="O25" s="18"/>
      <c r="P25" s="18"/>
      <c r="Q25" s="18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ht="12.75" customHeight="1">
      <c r="A26" s="20" t="s">
        <v>38</v>
      </c>
      <c r="B26" s="21"/>
      <c r="C26" s="21"/>
      <c r="D26" s="21"/>
      <c r="E26" s="21"/>
      <c r="F26" s="21"/>
      <c r="G26" s="21"/>
      <c r="H26" s="21"/>
      <c r="I26" s="22"/>
      <c r="J26" s="30"/>
      <c r="K26" s="30"/>
      <c r="L26" s="30"/>
      <c r="M26" s="30"/>
      <c r="N26" s="18"/>
      <c r="O26" s="18"/>
      <c r="P26" s="18"/>
      <c r="Q26" s="18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ht="12.75" customHeight="1">
      <c r="A27" s="35" t="s">
        <v>39</v>
      </c>
      <c r="B27" s="21"/>
      <c r="C27" s="21"/>
      <c r="D27" s="21"/>
      <c r="E27" s="21"/>
      <c r="F27" s="21"/>
      <c r="G27" s="22"/>
      <c r="H27" s="34"/>
      <c r="I27" s="34" t="s">
        <v>35</v>
      </c>
      <c r="J27" s="30"/>
      <c r="K27" s="30"/>
      <c r="L27" s="30"/>
      <c r="M27" s="30"/>
      <c r="N27" s="18"/>
      <c r="O27" s="18"/>
      <c r="P27" s="18"/>
      <c r="Q27" s="18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</row>
    <row r="28" ht="12.75" customHeight="1">
      <c r="A28" s="34" t="s">
        <v>14</v>
      </c>
      <c r="B28" s="24" t="s">
        <v>131</v>
      </c>
      <c r="C28" s="21"/>
      <c r="D28" s="21"/>
      <c r="E28" s="21"/>
      <c r="F28" s="21"/>
      <c r="G28" s="22"/>
      <c r="H28" s="38">
        <v>0.0833</v>
      </c>
      <c r="I28" s="36">
        <f t="shared" ref="I28:I29" si="1">H28*$I$24</f>
        <v>152.852168</v>
      </c>
      <c r="J28" s="30"/>
      <c r="K28" s="30"/>
      <c r="L28" s="30"/>
      <c r="M28" s="30"/>
      <c r="N28" s="18"/>
      <c r="O28" s="18"/>
      <c r="P28" s="18"/>
      <c r="Q28" s="18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</row>
    <row r="29" ht="12.75" customHeight="1">
      <c r="A29" s="34" t="s">
        <v>16</v>
      </c>
      <c r="B29" s="24" t="s">
        <v>41</v>
      </c>
      <c r="C29" s="21"/>
      <c r="D29" s="21"/>
      <c r="E29" s="21"/>
      <c r="F29" s="21"/>
      <c r="G29" s="22"/>
      <c r="H29" s="38">
        <f>((1/12)+(1/12)/3)</f>
        <v>0.1111111111</v>
      </c>
      <c r="I29" s="36">
        <f t="shared" si="1"/>
        <v>203.8844444</v>
      </c>
      <c r="J29" s="30"/>
      <c r="K29" s="41"/>
      <c r="L29" s="31"/>
      <c r="M29" s="30"/>
      <c r="N29" s="18"/>
      <c r="O29" s="18"/>
      <c r="P29" s="18"/>
      <c r="Q29" s="18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ht="14.25" customHeight="1">
      <c r="A30" s="35" t="s">
        <v>42</v>
      </c>
      <c r="B30" s="21"/>
      <c r="C30" s="21"/>
      <c r="D30" s="21"/>
      <c r="E30" s="21"/>
      <c r="F30" s="21"/>
      <c r="G30" s="22"/>
      <c r="H30" s="42">
        <f>H28+H29</f>
        <v>0.1944111111</v>
      </c>
      <c r="I30" s="39">
        <f>SUM(I28:I29)</f>
        <v>356.7366124</v>
      </c>
      <c r="J30" s="31"/>
      <c r="K30" s="30"/>
      <c r="L30" s="30"/>
      <c r="M30" s="30"/>
      <c r="N30" s="18"/>
      <c r="O30" s="18"/>
      <c r="P30" s="18"/>
      <c r="Q30" s="18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ht="14.25" customHeight="1">
      <c r="A31" s="43"/>
      <c r="B31" s="43"/>
      <c r="C31" s="43"/>
      <c r="D31" s="43"/>
      <c r="E31" s="43"/>
      <c r="F31" s="43"/>
      <c r="G31" s="43"/>
      <c r="H31" s="44"/>
      <c r="I31" s="45"/>
      <c r="J31" s="30"/>
      <c r="K31" s="30"/>
      <c r="L31" s="30"/>
      <c r="M31" s="30"/>
      <c r="N31" s="18"/>
      <c r="O31" s="18"/>
      <c r="P31" s="18"/>
      <c r="Q31" s="18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</row>
    <row r="32" ht="14.25" customHeight="1">
      <c r="A32" s="1"/>
      <c r="B32" s="1"/>
      <c r="C32" s="1"/>
      <c r="D32" s="1"/>
      <c r="E32" s="1"/>
      <c r="F32" s="1"/>
      <c r="G32" s="1"/>
      <c r="H32" s="46"/>
      <c r="I32" s="47">
        <f>I24+I30</f>
        <v>2191.696612</v>
      </c>
      <c r="J32" s="31"/>
      <c r="K32" s="30"/>
      <c r="L32" s="30"/>
      <c r="M32" s="30"/>
      <c r="N32" s="18"/>
      <c r="O32" s="18"/>
      <c r="P32" s="18"/>
      <c r="Q32" s="18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</row>
    <row r="33" ht="14.25" customHeight="1">
      <c r="A33" s="35" t="s">
        <v>43</v>
      </c>
      <c r="B33" s="21"/>
      <c r="C33" s="21"/>
      <c r="D33" s="21"/>
      <c r="E33" s="21"/>
      <c r="F33" s="21"/>
      <c r="G33" s="22"/>
      <c r="H33" s="34"/>
      <c r="I33" s="34" t="s">
        <v>35</v>
      </c>
      <c r="J33" s="31"/>
      <c r="K33" s="30"/>
      <c r="L33" s="30"/>
      <c r="M33" s="30"/>
      <c r="N33" s="18"/>
      <c r="O33" s="18"/>
      <c r="P33" s="18"/>
      <c r="Q33" s="18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ht="14.25" customHeight="1">
      <c r="A34" s="34" t="s">
        <v>14</v>
      </c>
      <c r="B34" s="24" t="s">
        <v>44</v>
      </c>
      <c r="C34" s="21"/>
      <c r="D34" s="21"/>
      <c r="E34" s="21"/>
      <c r="F34" s="21"/>
      <c r="G34" s="22"/>
      <c r="H34" s="38">
        <v>0.2</v>
      </c>
      <c r="I34" s="36">
        <f>I32*H34</f>
        <v>438.3393225</v>
      </c>
      <c r="J34" s="31"/>
      <c r="K34" s="30"/>
      <c r="L34" s="30"/>
      <c r="M34" s="30"/>
      <c r="N34" s="18"/>
      <c r="O34" s="18"/>
      <c r="P34" s="18"/>
      <c r="Q34" s="18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ht="12.75" customHeight="1">
      <c r="A35" s="34" t="s">
        <v>16</v>
      </c>
      <c r="B35" s="24" t="s">
        <v>45</v>
      </c>
      <c r="C35" s="21"/>
      <c r="D35" s="21"/>
      <c r="E35" s="21"/>
      <c r="F35" s="21"/>
      <c r="G35" s="22"/>
      <c r="H35" s="38">
        <v>0.025</v>
      </c>
      <c r="I35" s="36">
        <f>I32*H35</f>
        <v>54.79241531</v>
      </c>
      <c r="J35" s="30"/>
      <c r="K35" s="30"/>
      <c r="L35" s="30"/>
      <c r="M35" s="30"/>
      <c r="N35" s="18"/>
      <c r="O35" s="18"/>
      <c r="P35" s="18"/>
      <c r="Q35" s="18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</row>
    <row r="36" ht="14.25" customHeight="1">
      <c r="A36" s="34" t="s">
        <v>19</v>
      </c>
      <c r="B36" s="24" t="s">
        <v>46</v>
      </c>
      <c r="C36" s="21"/>
      <c r="D36" s="21"/>
      <c r="E36" s="21"/>
      <c r="F36" s="21"/>
      <c r="G36" s="22"/>
      <c r="H36" s="48">
        <v>0.0</v>
      </c>
      <c r="I36" s="36">
        <f>I32*H36</f>
        <v>0</v>
      </c>
      <c r="J36" s="30"/>
      <c r="K36" s="30"/>
      <c r="L36" s="30"/>
      <c r="M36" s="30"/>
      <c r="N36" s="18"/>
      <c r="O36" s="18"/>
      <c r="P36" s="18"/>
      <c r="Q36" s="18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</row>
    <row r="37" ht="12.75" customHeight="1">
      <c r="A37" s="34" t="s">
        <v>21</v>
      </c>
      <c r="B37" s="24" t="s">
        <v>47</v>
      </c>
      <c r="C37" s="21"/>
      <c r="D37" s="21"/>
      <c r="E37" s="21"/>
      <c r="F37" s="21"/>
      <c r="G37" s="22"/>
      <c r="H37" s="38">
        <v>0.015</v>
      </c>
      <c r="I37" s="36">
        <f>I32*H37</f>
        <v>32.87544919</v>
      </c>
      <c r="J37" s="30"/>
      <c r="K37" s="30"/>
      <c r="L37" s="30"/>
      <c r="M37" s="30"/>
      <c r="N37" s="18"/>
      <c r="O37" s="18"/>
      <c r="P37" s="18"/>
      <c r="Q37" s="18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</row>
    <row r="38" ht="14.25" customHeight="1">
      <c r="A38" s="34" t="s">
        <v>48</v>
      </c>
      <c r="B38" s="24" t="s">
        <v>49</v>
      </c>
      <c r="C38" s="21"/>
      <c r="D38" s="21"/>
      <c r="E38" s="21"/>
      <c r="F38" s="21"/>
      <c r="G38" s="22"/>
      <c r="H38" s="38">
        <v>0.01</v>
      </c>
      <c r="I38" s="36">
        <f>I32*H38</f>
        <v>21.91696612</v>
      </c>
      <c r="J38" s="30"/>
      <c r="K38" s="30"/>
      <c r="L38" s="30"/>
      <c r="M38" s="30"/>
      <c r="N38" s="18"/>
      <c r="O38" s="18"/>
      <c r="P38" s="18"/>
      <c r="Q38" s="18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</row>
    <row r="39" ht="14.25" customHeight="1">
      <c r="A39" s="34" t="s">
        <v>50</v>
      </c>
      <c r="B39" s="24" t="s">
        <v>51</v>
      </c>
      <c r="C39" s="21"/>
      <c r="D39" s="21"/>
      <c r="E39" s="21"/>
      <c r="F39" s="21"/>
      <c r="G39" s="22"/>
      <c r="H39" s="38">
        <v>0.006</v>
      </c>
      <c r="I39" s="36">
        <f>I32*H39</f>
        <v>13.15017967</v>
      </c>
      <c r="J39" s="30"/>
      <c r="K39" s="30"/>
      <c r="L39" s="30"/>
      <c r="M39" s="30"/>
      <c r="N39" s="18"/>
      <c r="O39" s="18"/>
      <c r="P39" s="18"/>
      <c r="Q39" s="18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</row>
    <row r="40" ht="14.25" customHeight="1">
      <c r="A40" s="34" t="s">
        <v>52</v>
      </c>
      <c r="B40" s="24" t="s">
        <v>53</v>
      </c>
      <c r="C40" s="21"/>
      <c r="D40" s="21"/>
      <c r="E40" s="21"/>
      <c r="F40" s="21"/>
      <c r="G40" s="22"/>
      <c r="H40" s="38">
        <v>0.002</v>
      </c>
      <c r="I40" s="36">
        <f>I32*H40</f>
        <v>4.383393225</v>
      </c>
      <c r="J40" s="30"/>
      <c r="K40" s="30"/>
      <c r="L40" s="30"/>
      <c r="M40" s="30"/>
      <c r="N40" s="18"/>
      <c r="O40" s="18"/>
      <c r="P40" s="18"/>
      <c r="Q40" s="18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</row>
    <row r="41" ht="14.25" customHeight="1">
      <c r="A41" s="34" t="s">
        <v>54</v>
      </c>
      <c r="B41" s="24" t="s">
        <v>55</v>
      </c>
      <c r="C41" s="21"/>
      <c r="D41" s="21"/>
      <c r="E41" s="21"/>
      <c r="F41" s="21"/>
      <c r="G41" s="22"/>
      <c r="H41" s="38">
        <v>0.08</v>
      </c>
      <c r="I41" s="36">
        <f>I32*H41</f>
        <v>175.335729</v>
      </c>
      <c r="J41" s="30"/>
      <c r="K41" s="30"/>
      <c r="L41" s="30"/>
      <c r="M41" s="30"/>
      <c r="N41" s="18"/>
      <c r="O41" s="18"/>
      <c r="P41" s="18"/>
      <c r="Q41" s="18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</row>
    <row r="42" ht="14.25" customHeight="1">
      <c r="A42" s="35" t="s">
        <v>56</v>
      </c>
      <c r="B42" s="21"/>
      <c r="C42" s="21"/>
      <c r="D42" s="21"/>
      <c r="E42" s="21"/>
      <c r="F42" s="21"/>
      <c r="G42" s="22"/>
      <c r="H42" s="42">
        <f t="shared" ref="H42:I42" si="2">SUM(H34:H41)</f>
        <v>0.338</v>
      </c>
      <c r="I42" s="39">
        <f t="shared" si="2"/>
        <v>740.793455</v>
      </c>
      <c r="J42" s="31"/>
      <c r="K42" s="30"/>
      <c r="L42" s="30"/>
      <c r="M42" s="30"/>
      <c r="N42" s="18"/>
      <c r="O42" s="18"/>
      <c r="P42" s="18"/>
      <c r="Q42" s="18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</row>
    <row r="43" ht="14.25" customHeight="1">
      <c r="A43" s="1"/>
      <c r="B43" s="1"/>
      <c r="C43" s="1"/>
      <c r="D43" s="1"/>
      <c r="E43" s="1"/>
      <c r="F43" s="1"/>
      <c r="G43" s="1"/>
      <c r="H43" s="46"/>
      <c r="I43" s="49"/>
      <c r="J43" s="31"/>
      <c r="K43" s="30"/>
      <c r="L43" s="30"/>
      <c r="M43" s="30"/>
      <c r="N43" s="18"/>
      <c r="O43" s="18"/>
      <c r="P43" s="18"/>
      <c r="Q43" s="18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</row>
    <row r="44" ht="12.75" customHeight="1">
      <c r="A44" s="35" t="s">
        <v>57</v>
      </c>
      <c r="B44" s="21"/>
      <c r="C44" s="21"/>
      <c r="D44" s="21"/>
      <c r="E44" s="21"/>
      <c r="F44" s="21"/>
      <c r="G44" s="22"/>
      <c r="H44" s="42"/>
      <c r="I44" s="34" t="s">
        <v>35</v>
      </c>
      <c r="J44" s="30"/>
      <c r="K44" s="30"/>
      <c r="L44" s="30"/>
      <c r="M44" s="30"/>
      <c r="N44" s="18"/>
      <c r="O44" s="18"/>
      <c r="P44" s="18"/>
      <c r="Q44" s="18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</row>
    <row r="45" ht="12.75" customHeight="1">
      <c r="A45" s="34" t="s">
        <v>14</v>
      </c>
      <c r="B45" s="24" t="s">
        <v>58</v>
      </c>
      <c r="C45" s="21"/>
      <c r="D45" s="21"/>
      <c r="E45" s="21"/>
      <c r="F45" s="21"/>
      <c r="G45" s="22"/>
      <c r="H45" s="50"/>
      <c r="I45" s="36">
        <f>'Benefícios'!G6</f>
        <v>62.4024</v>
      </c>
      <c r="J45" s="51"/>
      <c r="K45" s="51"/>
      <c r="L45" s="51"/>
      <c r="M45" s="51"/>
      <c r="N45" s="52"/>
      <c r="O45" s="52"/>
      <c r="P45" s="52"/>
      <c r="Q45" s="52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</row>
    <row r="46" ht="14.25" customHeight="1">
      <c r="A46" s="34" t="s">
        <v>16</v>
      </c>
      <c r="B46" s="24" t="s">
        <v>59</v>
      </c>
      <c r="C46" s="21"/>
      <c r="D46" s="21"/>
      <c r="E46" s="21"/>
      <c r="F46" s="21"/>
      <c r="G46" s="22"/>
      <c r="H46" s="36"/>
      <c r="I46" s="36">
        <f>'Benefícios'!H6</f>
        <v>408.6</v>
      </c>
      <c r="J46" s="31"/>
      <c r="K46" s="30"/>
      <c r="L46" s="30"/>
      <c r="M46" s="30"/>
      <c r="N46" s="18"/>
      <c r="O46" s="18"/>
      <c r="P46" s="18"/>
      <c r="Q46" s="18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ht="14.25" customHeight="1">
      <c r="A47" s="34" t="s">
        <v>19</v>
      </c>
      <c r="B47" s="24" t="s">
        <v>60</v>
      </c>
      <c r="C47" s="21"/>
      <c r="D47" s="21"/>
      <c r="E47" s="21"/>
      <c r="F47" s="21"/>
      <c r="G47" s="22"/>
      <c r="H47" s="54">
        <f>'Benefícios'!F23</f>
        <v>0</v>
      </c>
      <c r="I47" s="36">
        <f>H47</f>
        <v>0</v>
      </c>
      <c r="J47" s="55"/>
      <c r="K47" s="30"/>
      <c r="L47" s="30"/>
      <c r="M47" s="30"/>
      <c r="N47" s="18"/>
      <c r="O47" s="18"/>
      <c r="P47" s="18"/>
      <c r="Q47" s="18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</row>
    <row r="48" ht="14.25" customHeight="1">
      <c r="A48" s="34" t="s">
        <v>21</v>
      </c>
      <c r="B48" s="24" t="s">
        <v>61</v>
      </c>
      <c r="C48" s="21"/>
      <c r="D48" s="21"/>
      <c r="E48" s="21"/>
      <c r="F48" s="21"/>
      <c r="G48" s="22"/>
      <c r="H48" s="54">
        <v>0.0</v>
      </c>
      <c r="I48" s="36">
        <f>H48/12</f>
        <v>0</v>
      </c>
      <c r="J48" s="55"/>
      <c r="K48" s="30"/>
      <c r="L48" s="30"/>
      <c r="M48" s="30"/>
      <c r="N48" s="18"/>
      <c r="O48" s="18"/>
      <c r="P48" s="18"/>
      <c r="Q48" s="18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</row>
    <row r="49" ht="14.25" customHeight="1">
      <c r="A49" s="34" t="s">
        <v>48</v>
      </c>
      <c r="B49" s="24" t="s">
        <v>132</v>
      </c>
      <c r="C49" s="21"/>
      <c r="D49" s="21"/>
      <c r="E49" s="21"/>
      <c r="F49" s="21"/>
      <c r="G49" s="22"/>
      <c r="H49" s="36"/>
      <c r="I49" s="36">
        <f>'Benefícios'!C27</f>
        <v>36.57</v>
      </c>
      <c r="J49" s="55"/>
      <c r="K49" s="30"/>
      <c r="L49" s="30"/>
      <c r="M49" s="30"/>
      <c r="N49" s="18"/>
      <c r="O49" s="18"/>
      <c r="P49" s="18"/>
      <c r="Q49" s="18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</row>
    <row r="50" ht="14.25" customHeight="1">
      <c r="A50" s="34" t="s">
        <v>50</v>
      </c>
      <c r="B50" s="24" t="s">
        <v>62</v>
      </c>
      <c r="C50" s="21"/>
      <c r="D50" s="21"/>
      <c r="E50" s="21"/>
      <c r="F50" s="21"/>
      <c r="G50" s="22"/>
      <c r="H50" s="36"/>
      <c r="I50" s="36">
        <v>0.0</v>
      </c>
      <c r="J50" s="55"/>
      <c r="K50" s="30"/>
      <c r="L50" s="30"/>
      <c r="M50" s="30"/>
      <c r="N50" s="18"/>
      <c r="O50" s="18"/>
      <c r="P50" s="18"/>
      <c r="Q50" s="18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ht="14.25" customHeight="1">
      <c r="A51" s="35" t="s">
        <v>63</v>
      </c>
      <c r="B51" s="21"/>
      <c r="C51" s="21"/>
      <c r="D51" s="21"/>
      <c r="E51" s="21"/>
      <c r="F51" s="21"/>
      <c r="G51" s="21"/>
      <c r="H51" s="22"/>
      <c r="I51" s="39">
        <f>TRUNC(SUM(I45:I50),2)</f>
        <v>507.57</v>
      </c>
      <c r="J51" s="31"/>
      <c r="K51" s="30"/>
      <c r="L51" s="30"/>
      <c r="M51" s="30"/>
      <c r="N51" s="18"/>
      <c r="O51" s="18"/>
      <c r="P51" s="18"/>
      <c r="Q51" s="18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</row>
    <row r="52" ht="14.25" customHeight="1">
      <c r="A52" s="1"/>
      <c r="B52" s="1"/>
      <c r="C52" s="1"/>
      <c r="D52" s="1"/>
      <c r="E52" s="1"/>
      <c r="F52" s="1"/>
      <c r="G52" s="1"/>
      <c r="H52" s="46"/>
      <c r="I52" s="49"/>
      <c r="J52" s="30"/>
      <c r="K52" s="30"/>
      <c r="L52" s="30"/>
      <c r="M52" s="30"/>
      <c r="N52" s="18"/>
      <c r="O52" s="18"/>
      <c r="P52" s="18"/>
      <c r="Q52" s="18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</row>
    <row r="53" ht="14.25" customHeight="1">
      <c r="A53" s="1"/>
      <c r="B53" s="1"/>
      <c r="C53" s="1"/>
      <c r="D53" s="1"/>
      <c r="E53" s="1"/>
      <c r="F53" s="1"/>
      <c r="G53" s="1"/>
      <c r="H53" s="46"/>
      <c r="I53" s="49"/>
      <c r="J53" s="30"/>
      <c r="K53" s="30"/>
      <c r="L53" s="30"/>
      <c r="M53" s="30"/>
      <c r="N53" s="18"/>
      <c r="O53" s="18"/>
      <c r="P53" s="18"/>
      <c r="Q53" s="18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</row>
    <row r="54" ht="14.25" customHeight="1">
      <c r="A54" s="20" t="s">
        <v>64</v>
      </c>
      <c r="B54" s="21"/>
      <c r="C54" s="21"/>
      <c r="D54" s="21"/>
      <c r="E54" s="21"/>
      <c r="F54" s="21"/>
      <c r="G54" s="21"/>
      <c r="H54" s="21"/>
      <c r="I54" s="22"/>
      <c r="J54" s="30"/>
      <c r="K54" s="30"/>
      <c r="L54" s="30"/>
      <c r="M54" s="30"/>
      <c r="N54" s="18"/>
      <c r="O54" s="18"/>
      <c r="P54" s="18"/>
      <c r="Q54" s="18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</row>
    <row r="55" ht="12.75" customHeight="1">
      <c r="A55" s="35" t="s">
        <v>65</v>
      </c>
      <c r="B55" s="21"/>
      <c r="C55" s="21"/>
      <c r="D55" s="21"/>
      <c r="E55" s="21"/>
      <c r="F55" s="21"/>
      <c r="G55" s="21"/>
      <c r="H55" s="22"/>
      <c r="I55" s="34" t="s">
        <v>35</v>
      </c>
      <c r="J55" s="30"/>
      <c r="K55" s="30"/>
      <c r="L55" s="30"/>
      <c r="M55" s="30"/>
      <c r="N55" s="18"/>
      <c r="O55" s="18"/>
      <c r="P55" s="18"/>
      <c r="Q55" s="18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</row>
    <row r="56" ht="12.75" customHeight="1">
      <c r="A56" s="34" t="s">
        <v>66</v>
      </c>
      <c r="B56" s="24" t="s">
        <v>67</v>
      </c>
      <c r="C56" s="21"/>
      <c r="D56" s="21"/>
      <c r="E56" s="21"/>
      <c r="F56" s="21"/>
      <c r="G56" s="21"/>
      <c r="H56" s="22"/>
      <c r="I56" s="36">
        <f>I30</f>
        <v>356.7366124</v>
      </c>
      <c r="J56" s="30"/>
      <c r="K56" s="30"/>
      <c r="L56" s="30"/>
      <c r="M56" s="30"/>
      <c r="N56" s="18"/>
      <c r="O56" s="18"/>
      <c r="P56" s="18"/>
      <c r="Q56" s="18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</row>
    <row r="57" ht="14.25" customHeight="1">
      <c r="A57" s="34" t="s">
        <v>68</v>
      </c>
      <c r="B57" s="24" t="s">
        <v>69</v>
      </c>
      <c r="C57" s="21"/>
      <c r="D57" s="21"/>
      <c r="E57" s="21"/>
      <c r="F57" s="21"/>
      <c r="G57" s="21"/>
      <c r="H57" s="22"/>
      <c r="I57" s="36">
        <f>I42</f>
        <v>740.793455</v>
      </c>
      <c r="J57" s="30"/>
      <c r="K57" s="30"/>
      <c r="L57" s="30"/>
      <c r="M57" s="30"/>
      <c r="N57" s="18"/>
      <c r="O57" s="18"/>
      <c r="P57" s="18"/>
      <c r="Q57" s="18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</row>
    <row r="58" ht="14.25" customHeight="1">
      <c r="A58" s="34" t="s">
        <v>70</v>
      </c>
      <c r="B58" s="24" t="s">
        <v>71</v>
      </c>
      <c r="C58" s="21"/>
      <c r="D58" s="21"/>
      <c r="E58" s="21"/>
      <c r="F58" s="21"/>
      <c r="G58" s="21"/>
      <c r="H58" s="22"/>
      <c r="I58" s="36">
        <f>I51</f>
        <v>507.57</v>
      </c>
      <c r="J58" s="30"/>
      <c r="K58" s="30"/>
      <c r="L58" s="30"/>
      <c r="M58" s="30"/>
      <c r="N58" s="18"/>
      <c r="O58" s="18"/>
      <c r="P58" s="18"/>
      <c r="Q58" s="18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</row>
    <row r="59" ht="14.25" customHeight="1">
      <c r="A59" s="35" t="s">
        <v>72</v>
      </c>
      <c r="B59" s="21"/>
      <c r="C59" s="21"/>
      <c r="D59" s="21"/>
      <c r="E59" s="21"/>
      <c r="F59" s="21"/>
      <c r="G59" s="21"/>
      <c r="H59" s="22"/>
      <c r="I59" s="39">
        <f>TRUNC(SUM(I56:I58),2)</f>
        <v>1605.1</v>
      </c>
      <c r="J59" s="56"/>
      <c r="K59" s="51"/>
      <c r="L59" s="51"/>
      <c r="M59" s="51"/>
      <c r="N59" s="52"/>
      <c r="O59" s="52"/>
      <c r="P59" s="52"/>
      <c r="Q59" s="52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</row>
    <row r="60" ht="14.25" customHeight="1">
      <c r="A60" s="57"/>
      <c r="B60" s="58"/>
      <c r="C60" s="58"/>
      <c r="D60" s="58"/>
      <c r="E60" s="58"/>
      <c r="F60" s="58"/>
      <c r="G60" s="58"/>
      <c r="H60" s="58"/>
      <c r="I60" s="59"/>
      <c r="J60" s="30"/>
      <c r="K60" s="30"/>
      <c r="L60" s="30"/>
      <c r="M60" s="30"/>
      <c r="N60" s="18"/>
      <c r="O60" s="18"/>
      <c r="P60" s="18"/>
      <c r="Q60" s="18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</row>
    <row r="61" ht="14.25" customHeight="1">
      <c r="A61" s="20" t="s">
        <v>73</v>
      </c>
      <c r="B61" s="21"/>
      <c r="C61" s="21"/>
      <c r="D61" s="21"/>
      <c r="E61" s="21"/>
      <c r="F61" s="21"/>
      <c r="G61" s="21"/>
      <c r="H61" s="21"/>
      <c r="I61" s="22"/>
      <c r="J61" s="30"/>
      <c r="K61" s="30"/>
      <c r="L61" s="30"/>
      <c r="M61" s="30"/>
      <c r="N61" s="18"/>
      <c r="O61" s="18"/>
      <c r="P61" s="18"/>
      <c r="Q61" s="18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</row>
    <row r="62" ht="14.25" customHeight="1">
      <c r="A62" s="34">
        <v>3.0</v>
      </c>
      <c r="B62" s="35" t="s">
        <v>74</v>
      </c>
      <c r="C62" s="21"/>
      <c r="D62" s="21"/>
      <c r="E62" s="21"/>
      <c r="F62" s="21"/>
      <c r="G62" s="22"/>
      <c r="H62" s="34" t="s">
        <v>75</v>
      </c>
      <c r="I62" s="34" t="s">
        <v>35</v>
      </c>
      <c r="J62" s="30"/>
      <c r="K62" s="30"/>
      <c r="L62" s="30"/>
      <c r="M62" s="30"/>
      <c r="N62" s="18"/>
      <c r="O62" s="18"/>
      <c r="P62" s="18"/>
      <c r="Q62" s="18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</row>
    <row r="63" ht="14.25" customHeight="1">
      <c r="A63" s="34" t="s">
        <v>14</v>
      </c>
      <c r="B63" s="24" t="s">
        <v>76</v>
      </c>
      <c r="C63" s="21"/>
      <c r="D63" s="21"/>
      <c r="E63" s="21"/>
      <c r="F63" s="21"/>
      <c r="G63" s="22"/>
      <c r="H63" s="38">
        <f>0.05/12</f>
        <v>0.004166666667</v>
      </c>
      <c r="I63" s="36">
        <f>I24*H63</f>
        <v>7.645666667</v>
      </c>
      <c r="J63" s="31"/>
      <c r="K63" s="30"/>
      <c r="L63" s="30"/>
      <c r="M63" s="30"/>
      <c r="N63" s="18"/>
      <c r="O63" s="18"/>
      <c r="P63" s="18"/>
      <c r="Q63" s="18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</row>
    <row r="64" ht="14.25" customHeight="1">
      <c r="A64" s="34" t="s">
        <v>16</v>
      </c>
      <c r="B64" s="24" t="s">
        <v>77</v>
      </c>
      <c r="C64" s="21"/>
      <c r="D64" s="21"/>
      <c r="E64" s="21"/>
      <c r="F64" s="21"/>
      <c r="G64" s="22"/>
      <c r="H64" s="38">
        <f>(H63*0.08)</f>
        <v>0.0003333333333</v>
      </c>
      <c r="I64" s="36">
        <f>I24*H64</f>
        <v>0.6116533333</v>
      </c>
      <c r="J64" s="31"/>
      <c r="K64" s="30"/>
      <c r="L64" s="30"/>
      <c r="M64" s="30"/>
      <c r="N64" s="18"/>
      <c r="O64" s="18"/>
      <c r="P64" s="18"/>
      <c r="Q64" s="18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</row>
    <row r="65" ht="12.75" customHeight="1">
      <c r="A65" s="34" t="s">
        <v>19</v>
      </c>
      <c r="B65" s="24" t="s">
        <v>78</v>
      </c>
      <c r="C65" s="21"/>
      <c r="D65" s="21"/>
      <c r="E65" s="21"/>
      <c r="F65" s="21"/>
      <c r="G65" s="22"/>
      <c r="H65" s="38">
        <f>((0.4)*0.08)*H63</f>
        <v>0.0001333333333</v>
      </c>
      <c r="I65" s="36">
        <f>I24*H65</f>
        <v>0.2446613333</v>
      </c>
      <c r="J65" s="31"/>
      <c r="K65" s="51"/>
      <c r="L65" s="51"/>
      <c r="M65" s="51"/>
      <c r="N65" s="52"/>
      <c r="O65" s="52"/>
      <c r="P65" s="52"/>
      <c r="Q65" s="52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</row>
    <row r="66" ht="14.25" customHeight="1">
      <c r="A66" s="34" t="s">
        <v>21</v>
      </c>
      <c r="B66" s="24" t="s">
        <v>79</v>
      </c>
      <c r="C66" s="21"/>
      <c r="D66" s="21"/>
      <c r="E66" s="21"/>
      <c r="F66" s="21"/>
      <c r="G66" s="22"/>
      <c r="H66" s="38">
        <f>((1/30)*7)/12</f>
        <v>0.01944444444</v>
      </c>
      <c r="I66" s="36">
        <f>I24*H66</f>
        <v>35.67977778</v>
      </c>
      <c r="J66" s="31"/>
      <c r="K66" s="30"/>
      <c r="L66" s="30"/>
      <c r="M66" s="30"/>
      <c r="N66" s="18"/>
      <c r="O66" s="18"/>
      <c r="P66" s="18"/>
      <c r="Q66" s="18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</row>
    <row r="67" ht="14.25" customHeight="1">
      <c r="A67" s="34" t="s">
        <v>48</v>
      </c>
      <c r="B67" s="24" t="s">
        <v>80</v>
      </c>
      <c r="C67" s="21"/>
      <c r="D67" s="21"/>
      <c r="E67" s="21"/>
      <c r="F67" s="21"/>
      <c r="G67" s="22"/>
      <c r="H67" s="38">
        <f>((0.4)*0.08)*H66</f>
        <v>0.0006222222222</v>
      </c>
      <c r="I67" s="36">
        <f>I24*H67</f>
        <v>1.141752889</v>
      </c>
      <c r="J67" s="31"/>
      <c r="K67" s="30"/>
      <c r="L67" s="30"/>
      <c r="M67" s="30"/>
      <c r="N67" s="18"/>
      <c r="O67" s="18"/>
      <c r="P67" s="18"/>
      <c r="Q67" s="18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</row>
    <row r="68" ht="14.25" customHeight="1">
      <c r="A68" s="34" t="s">
        <v>50</v>
      </c>
      <c r="B68" s="24" t="s">
        <v>81</v>
      </c>
      <c r="C68" s="21"/>
      <c r="D68" s="21"/>
      <c r="E68" s="21"/>
      <c r="F68" s="21"/>
      <c r="G68" s="22"/>
      <c r="H68" s="38">
        <f>(0.4)*0.08</f>
        <v>0.032</v>
      </c>
      <c r="I68" s="36">
        <f>I24*H68</f>
        <v>58.71872</v>
      </c>
      <c r="J68" s="31"/>
      <c r="K68" s="30"/>
      <c r="L68" s="30"/>
      <c r="M68" s="30"/>
      <c r="N68" s="18"/>
      <c r="O68" s="18"/>
      <c r="P68" s="18"/>
      <c r="Q68" s="18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</row>
    <row r="69" ht="14.25" customHeight="1">
      <c r="A69" s="34" t="s">
        <v>52</v>
      </c>
      <c r="B69" s="24" t="s">
        <v>82</v>
      </c>
      <c r="C69" s="21"/>
      <c r="D69" s="21"/>
      <c r="E69" s="21"/>
      <c r="F69" s="21"/>
      <c r="G69" s="22"/>
      <c r="H69" s="38">
        <f>H66*H42</f>
        <v>0.006572222222</v>
      </c>
      <c r="I69" s="36">
        <f>I24*H69</f>
        <v>12.05976489</v>
      </c>
      <c r="J69" s="31"/>
      <c r="K69" s="30"/>
      <c r="L69" s="30"/>
      <c r="M69" s="30"/>
      <c r="N69" s="18"/>
      <c r="O69" s="18"/>
      <c r="P69" s="18"/>
      <c r="Q69" s="18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</row>
    <row r="70" ht="14.25" customHeight="1">
      <c r="A70" s="35" t="s">
        <v>83</v>
      </c>
      <c r="B70" s="21"/>
      <c r="C70" s="21"/>
      <c r="D70" s="21"/>
      <c r="E70" s="21"/>
      <c r="F70" s="21"/>
      <c r="G70" s="22"/>
      <c r="H70" s="42">
        <f t="shared" ref="H70:I70" si="3">SUM(H63:H69)</f>
        <v>0.06327222222</v>
      </c>
      <c r="I70" s="39">
        <f t="shared" si="3"/>
        <v>116.1019969</v>
      </c>
      <c r="J70" s="31"/>
      <c r="K70" s="30"/>
      <c r="L70" s="30"/>
      <c r="M70" s="30"/>
      <c r="N70" s="18"/>
      <c r="O70" s="18"/>
      <c r="P70" s="18"/>
      <c r="Q70" s="18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</row>
    <row r="71" ht="14.25" customHeight="1">
      <c r="A71" s="35"/>
      <c r="B71" s="21"/>
      <c r="C71" s="21"/>
      <c r="D71" s="21"/>
      <c r="E71" s="21"/>
      <c r="F71" s="21"/>
      <c r="G71" s="21"/>
      <c r="H71" s="21"/>
      <c r="I71" s="21"/>
      <c r="J71" s="51"/>
      <c r="K71" s="51"/>
      <c r="L71" s="51"/>
      <c r="M71" s="51"/>
      <c r="N71" s="52"/>
      <c r="O71" s="52"/>
      <c r="P71" s="52"/>
      <c r="Q71" s="52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</row>
    <row r="72" ht="14.25" customHeight="1">
      <c r="A72" s="20" t="s">
        <v>84</v>
      </c>
      <c r="B72" s="21"/>
      <c r="C72" s="21"/>
      <c r="D72" s="21"/>
      <c r="E72" s="21"/>
      <c r="F72" s="21"/>
      <c r="G72" s="21"/>
      <c r="H72" s="21"/>
      <c r="I72" s="22"/>
      <c r="J72" s="30"/>
      <c r="K72" s="30"/>
      <c r="L72" s="30"/>
      <c r="M72" s="30"/>
      <c r="N72" s="18"/>
      <c r="O72" s="18"/>
      <c r="P72" s="18"/>
      <c r="Q72" s="18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</row>
    <row r="73" ht="14.25" customHeight="1">
      <c r="A73" s="1"/>
      <c r="B73" s="1"/>
      <c r="C73" s="1"/>
      <c r="D73" s="1"/>
      <c r="E73" s="1"/>
      <c r="F73" s="1"/>
      <c r="G73" s="1"/>
      <c r="H73" s="46" t="s">
        <v>85</v>
      </c>
      <c r="I73" s="60">
        <f>I24</f>
        <v>1834.96</v>
      </c>
      <c r="J73" s="30"/>
      <c r="K73" s="30"/>
      <c r="L73" s="30"/>
      <c r="M73" s="30"/>
      <c r="N73" s="18"/>
      <c r="O73" s="18"/>
      <c r="P73" s="18"/>
      <c r="Q73" s="18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</row>
    <row r="74" ht="14.25" customHeight="1">
      <c r="A74" s="35" t="s">
        <v>86</v>
      </c>
      <c r="B74" s="21"/>
      <c r="C74" s="21"/>
      <c r="D74" s="21"/>
      <c r="E74" s="21"/>
      <c r="F74" s="21"/>
      <c r="G74" s="22"/>
      <c r="H74" s="34" t="s">
        <v>75</v>
      </c>
      <c r="I74" s="34" t="s">
        <v>35</v>
      </c>
      <c r="J74" s="30"/>
      <c r="K74" s="30"/>
      <c r="L74" s="30"/>
      <c r="M74" s="30"/>
      <c r="N74" s="18"/>
      <c r="O74" s="18"/>
      <c r="P74" s="18"/>
      <c r="Q74" s="18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</row>
    <row r="75" ht="14.25" customHeight="1">
      <c r="A75" s="34" t="s">
        <v>14</v>
      </c>
      <c r="B75" s="24" t="s">
        <v>87</v>
      </c>
      <c r="C75" s="21"/>
      <c r="D75" s="21"/>
      <c r="E75" s="21"/>
      <c r="F75" s="21"/>
      <c r="G75" s="22"/>
      <c r="H75" s="38">
        <f>H29/12</f>
        <v>0.009259259259</v>
      </c>
      <c r="I75" s="36">
        <f>I73*H75</f>
        <v>16.99037037</v>
      </c>
      <c r="J75" s="41"/>
      <c r="K75" s="30"/>
      <c r="L75" s="30"/>
      <c r="M75" s="30"/>
      <c r="N75" s="18"/>
      <c r="O75" s="18"/>
      <c r="P75" s="18"/>
      <c r="Q75" s="18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</row>
    <row r="76" ht="12.75" customHeight="1">
      <c r="A76" s="34" t="s">
        <v>16</v>
      </c>
      <c r="B76" s="24" t="s">
        <v>88</v>
      </c>
      <c r="C76" s="21"/>
      <c r="D76" s="21"/>
      <c r="E76" s="21"/>
      <c r="F76" s="21"/>
      <c r="G76" s="22"/>
      <c r="H76" s="38">
        <f>(5.96/30)*(1/12)</f>
        <v>0.01655555556</v>
      </c>
      <c r="I76" s="36">
        <f>I73*H76</f>
        <v>30.37878222</v>
      </c>
      <c r="J76" s="41"/>
      <c r="K76" s="30"/>
      <c r="L76" s="30"/>
      <c r="M76" s="30"/>
      <c r="N76" s="18"/>
      <c r="O76" s="18"/>
      <c r="P76" s="18"/>
      <c r="Q76" s="18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</row>
    <row r="77" ht="14.25" customHeight="1">
      <c r="A77" s="34" t="s">
        <v>19</v>
      </c>
      <c r="B77" s="24" t="s">
        <v>89</v>
      </c>
      <c r="C77" s="21"/>
      <c r="D77" s="21"/>
      <c r="E77" s="21"/>
      <c r="F77" s="21"/>
      <c r="G77" s="22"/>
      <c r="H77" s="38">
        <f>((5/30)/12)*0.015</f>
        <v>0.0002083333333</v>
      </c>
      <c r="I77" s="36">
        <f>I73*H77</f>
        <v>0.3822833333</v>
      </c>
      <c r="J77" s="31"/>
      <c r="K77" s="30"/>
      <c r="L77" s="30"/>
      <c r="M77" s="30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</row>
    <row r="78" ht="14.25" customHeight="1">
      <c r="A78" s="34" t="s">
        <v>21</v>
      </c>
      <c r="B78" s="24" t="s">
        <v>133</v>
      </c>
      <c r="C78" s="21"/>
      <c r="D78" s="21"/>
      <c r="E78" s="21"/>
      <c r="F78" s="21"/>
      <c r="G78" s="22"/>
      <c r="H78" s="38">
        <f>((15/30)/12)*0.0078</f>
        <v>0.000325</v>
      </c>
      <c r="I78" s="36">
        <f>I73*H78</f>
        <v>0.596362</v>
      </c>
      <c r="J78" s="31"/>
      <c r="K78" s="30"/>
      <c r="L78" s="30"/>
      <c r="M78" s="30"/>
      <c r="N78" s="18"/>
      <c r="O78" s="18"/>
      <c r="P78" s="18"/>
      <c r="Q78" s="18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</row>
    <row r="79" ht="14.25" customHeight="1">
      <c r="A79" s="34" t="s">
        <v>48</v>
      </c>
      <c r="B79" s="24" t="s">
        <v>91</v>
      </c>
      <c r="C79" s="21"/>
      <c r="D79" s="21"/>
      <c r="E79" s="21"/>
      <c r="F79" s="21"/>
      <c r="G79" s="22"/>
      <c r="H79" s="38">
        <f>((0.0144*0.1)*0.4509)*(6/12)</f>
        <v>0.000324648</v>
      </c>
      <c r="I79" s="36">
        <f>I73*H79</f>
        <v>0.5957160941</v>
      </c>
      <c r="J79" s="31"/>
      <c r="K79" s="30"/>
      <c r="L79" s="30"/>
      <c r="M79" s="30"/>
      <c r="N79" s="18"/>
      <c r="O79" s="18"/>
      <c r="P79" s="18"/>
      <c r="Q79" s="18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</row>
    <row r="80" ht="14.25" customHeight="1">
      <c r="A80" s="34" t="s">
        <v>50</v>
      </c>
      <c r="B80" s="24" t="s">
        <v>92</v>
      </c>
      <c r="C80" s="21"/>
      <c r="D80" s="21"/>
      <c r="E80" s="21"/>
      <c r="F80" s="21"/>
      <c r="G80" s="22"/>
      <c r="H80" s="38">
        <f>SUM(H75:H79)*H42</f>
        <v>0.009015405098</v>
      </c>
      <c r="I80" s="36">
        <f>I73*H80</f>
        <v>16.54290774</v>
      </c>
      <c r="J80" s="31"/>
      <c r="K80" s="30"/>
      <c r="L80" s="30"/>
      <c r="M80" s="30"/>
      <c r="N80" s="18"/>
      <c r="O80" s="18"/>
      <c r="P80" s="18"/>
      <c r="Q80" s="18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</row>
    <row r="81" ht="14.25" customHeight="1">
      <c r="A81" s="35" t="s">
        <v>93</v>
      </c>
      <c r="B81" s="21"/>
      <c r="C81" s="21"/>
      <c r="D81" s="21"/>
      <c r="E81" s="21"/>
      <c r="F81" s="21"/>
      <c r="G81" s="22"/>
      <c r="H81" s="42">
        <f>SUM(H75:H80)</f>
        <v>0.03568820125</v>
      </c>
      <c r="I81" s="39">
        <f>TRUNC(SUM(I75:I80),2)</f>
        <v>65.48</v>
      </c>
      <c r="J81" s="56"/>
      <c r="K81" s="51"/>
      <c r="L81" s="51"/>
      <c r="M81" s="51"/>
      <c r="N81" s="52"/>
      <c r="O81" s="52"/>
      <c r="P81" s="52"/>
      <c r="Q81" s="52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</row>
    <row r="82" ht="16.5" customHeight="1">
      <c r="A82" s="61"/>
      <c r="B82" s="10"/>
      <c r="C82" s="10"/>
      <c r="D82" s="10"/>
      <c r="E82" s="10"/>
      <c r="F82" s="10"/>
      <c r="G82" s="10"/>
      <c r="H82" s="10"/>
      <c r="I82" s="10"/>
      <c r="J82" s="30"/>
      <c r="K82" s="30"/>
      <c r="L82" s="30"/>
      <c r="M82" s="30"/>
      <c r="N82" s="18"/>
      <c r="O82" s="18"/>
      <c r="P82" s="18"/>
      <c r="Q82" s="18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ht="14.25" customHeight="1">
      <c r="A83" s="35" t="s">
        <v>94</v>
      </c>
      <c r="B83" s="21"/>
      <c r="C83" s="21"/>
      <c r="D83" s="21"/>
      <c r="E83" s="21"/>
      <c r="F83" s="21"/>
      <c r="G83" s="22"/>
      <c r="H83" s="34"/>
      <c r="I83" s="34" t="s">
        <v>35</v>
      </c>
      <c r="J83" s="30"/>
      <c r="K83" s="30"/>
      <c r="L83" s="30"/>
      <c r="M83" s="30"/>
      <c r="N83" s="18"/>
      <c r="O83" s="18"/>
      <c r="P83" s="18"/>
      <c r="Q83" s="18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  <row r="84" ht="14.25" customHeight="1">
      <c r="A84" s="34" t="s">
        <v>14</v>
      </c>
      <c r="B84" s="24" t="s">
        <v>95</v>
      </c>
      <c r="C84" s="21"/>
      <c r="D84" s="21"/>
      <c r="E84" s="21"/>
      <c r="F84" s="21"/>
      <c r="G84" s="22"/>
      <c r="H84" s="38"/>
      <c r="I84" s="36">
        <f>'Benefícios'!J6</f>
        <v>196.6028571</v>
      </c>
      <c r="J84" s="30"/>
      <c r="K84" s="30"/>
      <c r="L84" s="30"/>
      <c r="M84" s="30"/>
      <c r="N84" s="18"/>
      <c r="O84" s="18"/>
      <c r="P84" s="18"/>
      <c r="Q84" s="18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</row>
    <row r="85" ht="14.25" customHeight="1">
      <c r="A85" s="35" t="s">
        <v>96</v>
      </c>
      <c r="B85" s="21"/>
      <c r="C85" s="21"/>
      <c r="D85" s="21"/>
      <c r="E85" s="21"/>
      <c r="F85" s="21"/>
      <c r="G85" s="22"/>
      <c r="H85" s="42"/>
      <c r="I85" s="39">
        <v>0.0</v>
      </c>
      <c r="J85" s="31"/>
      <c r="K85" s="30"/>
      <c r="L85" s="30"/>
      <c r="M85" s="30"/>
      <c r="N85" s="18"/>
      <c r="O85" s="18"/>
      <c r="P85" s="18"/>
      <c r="Q85" s="18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ht="14.25" customHeight="1">
      <c r="A86" s="61"/>
      <c r="B86" s="61"/>
      <c r="C86" s="61"/>
      <c r="D86" s="61"/>
      <c r="E86" s="61"/>
      <c r="F86" s="61"/>
      <c r="G86" s="61"/>
      <c r="H86" s="61"/>
      <c r="I86" s="61"/>
      <c r="J86" s="30"/>
      <c r="K86" s="30"/>
      <c r="L86" s="30"/>
      <c r="M86" s="30"/>
      <c r="N86" s="18"/>
      <c r="O86" s="18"/>
      <c r="P86" s="18"/>
      <c r="Q86" s="18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ht="12.75" customHeight="1">
      <c r="A87" s="20" t="s">
        <v>97</v>
      </c>
      <c r="B87" s="21"/>
      <c r="C87" s="21"/>
      <c r="D87" s="21"/>
      <c r="E87" s="21"/>
      <c r="F87" s="21"/>
      <c r="G87" s="21"/>
      <c r="H87" s="21"/>
      <c r="I87" s="22"/>
      <c r="J87" s="30"/>
      <c r="K87" s="30"/>
      <c r="L87" s="41"/>
      <c r="M87" s="30"/>
      <c r="N87" s="18"/>
      <c r="O87" s="18"/>
      <c r="P87" s="18"/>
      <c r="Q87" s="18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</row>
    <row r="88" ht="14.25" customHeight="1">
      <c r="A88" s="35" t="s">
        <v>98</v>
      </c>
      <c r="B88" s="21"/>
      <c r="C88" s="21"/>
      <c r="D88" s="21"/>
      <c r="E88" s="21"/>
      <c r="F88" s="21"/>
      <c r="G88" s="21"/>
      <c r="H88" s="22"/>
      <c r="I88" s="34" t="s">
        <v>35</v>
      </c>
      <c r="J88" s="30"/>
      <c r="K88" s="30"/>
      <c r="L88" s="30"/>
      <c r="M88" s="30"/>
      <c r="N88" s="18"/>
      <c r="O88" s="18"/>
      <c r="P88" s="18"/>
      <c r="Q88" s="18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</row>
    <row r="89" ht="14.25" customHeight="1">
      <c r="A89" s="34" t="s">
        <v>99</v>
      </c>
      <c r="B89" s="24" t="s">
        <v>100</v>
      </c>
      <c r="C89" s="21"/>
      <c r="D89" s="21"/>
      <c r="E89" s="21"/>
      <c r="F89" s="21"/>
      <c r="G89" s="21"/>
      <c r="H89" s="22"/>
      <c r="I89" s="36">
        <f>I81</f>
        <v>65.48</v>
      </c>
      <c r="J89" s="30"/>
      <c r="K89" s="30"/>
      <c r="L89" s="30"/>
      <c r="M89" s="30"/>
      <c r="N89" s="18"/>
      <c r="O89" s="18"/>
      <c r="P89" s="18"/>
      <c r="Q89" s="18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</row>
    <row r="90" ht="12.75" customHeight="1">
      <c r="A90" s="34" t="s">
        <v>101</v>
      </c>
      <c r="B90" s="24" t="s">
        <v>102</v>
      </c>
      <c r="C90" s="21"/>
      <c r="D90" s="21"/>
      <c r="E90" s="21"/>
      <c r="F90" s="21"/>
      <c r="G90" s="21"/>
      <c r="H90" s="22"/>
      <c r="I90" s="36">
        <f>I84</f>
        <v>196.6028571</v>
      </c>
      <c r="J90" s="30"/>
      <c r="K90" s="30"/>
      <c r="L90" s="30"/>
      <c r="M90" s="30"/>
      <c r="N90" s="18"/>
      <c r="O90" s="18"/>
      <c r="P90" s="18"/>
      <c r="Q90" s="18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</row>
    <row r="91" ht="18.0" customHeight="1">
      <c r="A91" s="35" t="s">
        <v>103</v>
      </c>
      <c r="B91" s="21"/>
      <c r="C91" s="21"/>
      <c r="D91" s="21"/>
      <c r="E91" s="21"/>
      <c r="F91" s="21"/>
      <c r="G91" s="21"/>
      <c r="H91" s="22"/>
      <c r="I91" s="39">
        <f>TRUNC(SUM(I89:I90),2)</f>
        <v>262.08</v>
      </c>
      <c r="J91" s="31"/>
      <c r="K91" s="30"/>
      <c r="L91" s="30"/>
      <c r="M91" s="30"/>
      <c r="N91" s="18"/>
      <c r="O91" s="18"/>
      <c r="P91" s="18"/>
      <c r="Q91" s="18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</row>
    <row r="92" ht="14.25" customHeight="1">
      <c r="A92" s="57"/>
      <c r="B92" s="58"/>
      <c r="C92" s="58"/>
      <c r="D92" s="58"/>
      <c r="E92" s="58"/>
      <c r="F92" s="58"/>
      <c r="G92" s="58"/>
      <c r="H92" s="58"/>
      <c r="I92" s="59"/>
      <c r="J92" s="30"/>
      <c r="K92" s="30"/>
      <c r="L92" s="30"/>
      <c r="M92" s="30"/>
      <c r="N92" s="18"/>
      <c r="O92" s="18"/>
      <c r="P92" s="18"/>
      <c r="Q92" s="18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</row>
    <row r="93" ht="14.25" customHeight="1">
      <c r="A93" s="20" t="s">
        <v>104</v>
      </c>
      <c r="B93" s="21"/>
      <c r="C93" s="21"/>
      <c r="D93" s="21"/>
      <c r="E93" s="21"/>
      <c r="F93" s="21"/>
      <c r="G93" s="21"/>
      <c r="H93" s="21"/>
      <c r="I93" s="22"/>
      <c r="J93" s="30"/>
      <c r="K93" s="30"/>
      <c r="L93" s="30"/>
      <c r="M93" s="30"/>
      <c r="N93" s="18"/>
      <c r="O93" s="18"/>
      <c r="P93" s="18"/>
      <c r="Q93" s="18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</row>
    <row r="94" ht="14.25" customHeight="1">
      <c r="A94" s="34">
        <v>5.0</v>
      </c>
      <c r="B94" s="35" t="s">
        <v>105</v>
      </c>
      <c r="C94" s="21"/>
      <c r="D94" s="21"/>
      <c r="E94" s="21"/>
      <c r="F94" s="21"/>
      <c r="G94" s="22"/>
      <c r="H94" s="34"/>
      <c r="I94" s="34" t="s">
        <v>35</v>
      </c>
      <c r="J94" s="30"/>
      <c r="K94" s="30"/>
      <c r="L94" s="30"/>
      <c r="M94" s="30"/>
      <c r="N94" s="18"/>
      <c r="O94" s="18"/>
      <c r="P94" s="18"/>
      <c r="Q94" s="18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</row>
    <row r="95" ht="14.25" customHeight="1">
      <c r="A95" s="34" t="s">
        <v>14</v>
      </c>
      <c r="B95" s="24" t="s">
        <v>106</v>
      </c>
      <c r="C95" s="21"/>
      <c r="D95" s="21"/>
      <c r="E95" s="21"/>
      <c r="F95" s="21"/>
      <c r="G95" s="22"/>
      <c r="H95" s="36"/>
      <c r="I95" s="54">
        <f>Insumos!F14</f>
        <v>0</v>
      </c>
      <c r="J95" s="30"/>
      <c r="K95" s="30"/>
      <c r="L95" s="30"/>
      <c r="M95" s="30"/>
      <c r="N95" s="18"/>
      <c r="O95" s="18"/>
      <c r="P95" s="18"/>
      <c r="Q95" s="18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</row>
    <row r="96" ht="12.75" customHeight="1">
      <c r="A96" s="63" t="s">
        <v>16</v>
      </c>
      <c r="B96" s="24" t="s">
        <v>108</v>
      </c>
      <c r="C96" s="21"/>
      <c r="D96" s="21"/>
      <c r="E96" s="21"/>
      <c r="F96" s="21"/>
      <c r="G96" s="22"/>
      <c r="H96" s="62"/>
      <c r="I96" s="54">
        <f>Insumos!F33</f>
        <v>0</v>
      </c>
      <c r="J96" s="30"/>
      <c r="K96" s="30"/>
      <c r="L96" s="30"/>
      <c r="M96" s="30"/>
      <c r="N96" s="18"/>
      <c r="O96" s="18"/>
      <c r="P96" s="18"/>
      <c r="Q96" s="18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</row>
    <row r="97" ht="14.25" customHeight="1">
      <c r="A97" s="35" t="s">
        <v>109</v>
      </c>
      <c r="B97" s="21"/>
      <c r="C97" s="21"/>
      <c r="D97" s="21"/>
      <c r="E97" s="21"/>
      <c r="F97" s="21"/>
      <c r="G97" s="22"/>
      <c r="H97" s="64"/>
      <c r="I97" s="39">
        <f>I95+I96</f>
        <v>0</v>
      </c>
      <c r="J97" s="30"/>
      <c r="K97" s="30"/>
      <c r="L97" s="30"/>
      <c r="M97" s="30"/>
      <c r="N97" s="18"/>
      <c r="O97" s="18"/>
      <c r="P97" s="18"/>
      <c r="Q97" s="18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ht="16.5" customHeight="1">
      <c r="A98" s="61"/>
      <c r="B98" s="10"/>
      <c r="C98" s="10"/>
      <c r="D98" s="10"/>
      <c r="E98" s="10"/>
      <c r="F98" s="10"/>
      <c r="G98" s="10"/>
      <c r="H98" s="10"/>
      <c r="I98" s="10"/>
      <c r="J98" s="30"/>
      <c r="K98" s="30"/>
      <c r="L98" s="30"/>
      <c r="M98" s="30"/>
      <c r="N98" s="18"/>
      <c r="O98" s="18"/>
      <c r="P98" s="18"/>
      <c r="Q98" s="18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ht="27.75" customHeight="1">
      <c r="A99" s="61" t="s">
        <v>110</v>
      </c>
      <c r="B99" s="10"/>
      <c r="C99" s="10"/>
      <c r="D99" s="65">
        <f>I24+I59+I70+I91+I97</f>
        <v>3818.241997</v>
      </c>
      <c r="E99" s="61"/>
      <c r="F99" s="61"/>
      <c r="G99" s="61"/>
      <c r="H99" s="61"/>
      <c r="I99" s="61"/>
      <c r="J99" s="30"/>
      <c r="K99" s="30"/>
      <c r="L99" s="30"/>
      <c r="M99" s="30"/>
      <c r="N99" s="18"/>
      <c r="O99" s="18"/>
      <c r="P99" s="18"/>
      <c r="Q99" s="18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ht="16.5" customHeight="1">
      <c r="A100" s="61" t="s">
        <v>111</v>
      </c>
      <c r="B100" s="10"/>
      <c r="C100" s="10"/>
      <c r="D100" s="66">
        <f>H105</f>
        <v>0</v>
      </c>
      <c r="E100" s="61" t="s">
        <v>112</v>
      </c>
      <c r="F100" s="66">
        <f>1-D100</f>
        <v>1</v>
      </c>
      <c r="G100" s="67">
        <f>(D99+I103+I104)/F100</f>
        <v>3818.241997</v>
      </c>
      <c r="H100" s="59"/>
      <c r="I100" s="61"/>
      <c r="J100" s="30"/>
      <c r="K100" s="30"/>
      <c r="L100" s="30"/>
      <c r="M100" s="30"/>
      <c r="N100" s="18"/>
      <c r="O100" s="18"/>
      <c r="P100" s="18"/>
      <c r="Q100" s="18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</row>
    <row r="101" ht="14.25" customHeight="1">
      <c r="A101" s="20" t="s">
        <v>113</v>
      </c>
      <c r="B101" s="21"/>
      <c r="C101" s="21"/>
      <c r="D101" s="21"/>
      <c r="E101" s="21"/>
      <c r="F101" s="21"/>
      <c r="G101" s="21"/>
      <c r="H101" s="21"/>
      <c r="I101" s="22"/>
      <c r="J101" s="31"/>
      <c r="K101" s="41"/>
      <c r="L101" s="41"/>
      <c r="M101" s="30"/>
      <c r="N101" s="18"/>
      <c r="O101" s="18"/>
      <c r="P101" s="18"/>
      <c r="Q101" s="18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ht="14.25" customHeight="1">
      <c r="A102" s="34">
        <v>6.0</v>
      </c>
      <c r="B102" s="35" t="s">
        <v>114</v>
      </c>
      <c r="C102" s="21"/>
      <c r="D102" s="21"/>
      <c r="E102" s="21"/>
      <c r="F102" s="21"/>
      <c r="G102" s="22"/>
      <c r="H102" s="34" t="s">
        <v>75</v>
      </c>
      <c r="I102" s="34" t="s">
        <v>35</v>
      </c>
      <c r="J102" s="31"/>
      <c r="K102" s="30"/>
      <c r="L102" s="30"/>
      <c r="M102" s="30"/>
      <c r="N102" s="18"/>
      <c r="O102" s="18"/>
      <c r="P102" s="18"/>
      <c r="Q102" s="18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ht="12.75" customHeight="1">
      <c r="A103" s="34" t="s">
        <v>14</v>
      </c>
      <c r="B103" s="24" t="s">
        <v>115</v>
      </c>
      <c r="C103" s="21"/>
      <c r="D103" s="21"/>
      <c r="E103" s="21"/>
      <c r="F103" s="21"/>
      <c r="G103" s="22"/>
      <c r="H103" s="48">
        <v>0.0</v>
      </c>
      <c r="I103" s="36">
        <f>D99*H103</f>
        <v>0</v>
      </c>
      <c r="J103" s="31"/>
      <c r="K103" s="30"/>
      <c r="L103" s="30"/>
      <c r="M103" s="31"/>
      <c r="N103" s="18"/>
      <c r="O103" s="18"/>
      <c r="P103" s="18"/>
      <c r="Q103" s="18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ht="14.25" customHeight="1">
      <c r="A104" s="34" t="s">
        <v>16</v>
      </c>
      <c r="B104" s="24" t="s">
        <v>116</v>
      </c>
      <c r="C104" s="21"/>
      <c r="D104" s="21"/>
      <c r="E104" s="21"/>
      <c r="F104" s="21"/>
      <c r="G104" s="22"/>
      <c r="H104" s="48">
        <v>0.0</v>
      </c>
      <c r="I104" s="36">
        <f>(D99+I103)*H104</f>
        <v>0</v>
      </c>
      <c r="J104" s="31"/>
      <c r="K104" s="30"/>
      <c r="L104" s="30"/>
      <c r="M104" s="30"/>
      <c r="N104" s="18"/>
      <c r="O104" s="18"/>
      <c r="P104" s="18"/>
      <c r="Q104" s="18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</row>
    <row r="105" ht="14.25" customHeight="1">
      <c r="A105" s="34" t="s">
        <v>19</v>
      </c>
      <c r="B105" s="35" t="s">
        <v>117</v>
      </c>
      <c r="C105" s="21"/>
      <c r="D105" s="21"/>
      <c r="E105" s="21"/>
      <c r="F105" s="21"/>
      <c r="G105" s="22"/>
      <c r="H105" s="38">
        <f>H106+H107+H108</f>
        <v>0</v>
      </c>
      <c r="I105" s="36"/>
      <c r="J105" s="30"/>
      <c r="K105" s="30"/>
      <c r="L105" s="30"/>
      <c r="M105" s="30"/>
      <c r="N105" s="18"/>
      <c r="O105" s="18"/>
      <c r="P105" s="18"/>
      <c r="Q105" s="18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</row>
    <row r="106" ht="14.25" customHeight="1">
      <c r="A106" s="34" t="s">
        <v>118</v>
      </c>
      <c r="B106" s="24" t="s">
        <v>119</v>
      </c>
      <c r="C106" s="21"/>
      <c r="D106" s="21"/>
      <c r="E106" s="21"/>
      <c r="F106" s="21"/>
      <c r="G106" s="22"/>
      <c r="H106" s="48">
        <v>0.0</v>
      </c>
      <c r="I106" s="36">
        <f>G100*H106</f>
        <v>0</v>
      </c>
      <c r="J106" s="31"/>
      <c r="K106" s="31"/>
      <c r="L106" s="30"/>
      <c r="M106" s="30"/>
      <c r="N106" s="18"/>
      <c r="O106" s="18"/>
      <c r="P106" s="18"/>
      <c r="Q106" s="18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</row>
    <row r="107" ht="14.25" customHeight="1">
      <c r="A107" s="34" t="s">
        <v>120</v>
      </c>
      <c r="B107" s="24" t="s">
        <v>121</v>
      </c>
      <c r="C107" s="21"/>
      <c r="D107" s="21"/>
      <c r="E107" s="21"/>
      <c r="F107" s="21"/>
      <c r="G107" s="22"/>
      <c r="H107" s="48">
        <v>0.0</v>
      </c>
      <c r="I107" s="36">
        <f>G100*H107</f>
        <v>0</v>
      </c>
      <c r="J107" s="31"/>
      <c r="K107" s="31"/>
      <c r="L107" s="30"/>
      <c r="M107" s="30"/>
      <c r="N107" s="18"/>
      <c r="O107" s="18"/>
      <c r="P107" s="18"/>
      <c r="Q107" s="18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</row>
    <row r="108" ht="14.25" customHeight="1">
      <c r="A108" s="34" t="s">
        <v>122</v>
      </c>
      <c r="B108" s="24" t="s">
        <v>123</v>
      </c>
      <c r="C108" s="21"/>
      <c r="D108" s="21"/>
      <c r="E108" s="21"/>
      <c r="F108" s="21"/>
      <c r="G108" s="22"/>
      <c r="H108" s="68">
        <v>0.0</v>
      </c>
      <c r="I108" s="36">
        <f>G100*H108</f>
        <v>0</v>
      </c>
      <c r="J108" s="31"/>
      <c r="K108" s="31"/>
      <c r="L108" s="30"/>
      <c r="M108" s="30"/>
      <c r="N108" s="18"/>
      <c r="O108" s="18"/>
      <c r="P108" s="18"/>
      <c r="Q108" s="18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</row>
    <row r="109" ht="14.25" customHeight="1">
      <c r="A109" s="35" t="s">
        <v>124</v>
      </c>
      <c r="B109" s="21"/>
      <c r="C109" s="21"/>
      <c r="D109" s="21"/>
      <c r="E109" s="21"/>
      <c r="F109" s="21"/>
      <c r="G109" s="22"/>
      <c r="H109" s="38"/>
      <c r="I109" s="39">
        <f>TRUNC(SUM(I103:I108),2)</f>
        <v>0</v>
      </c>
      <c r="J109" s="31"/>
      <c r="K109" s="30"/>
      <c r="L109" s="30"/>
      <c r="M109" s="30"/>
      <c r="N109" s="18"/>
      <c r="O109" s="18"/>
      <c r="P109" s="18"/>
      <c r="Q109" s="18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ht="14.25" customHeight="1">
      <c r="A110" s="20" t="s">
        <v>125</v>
      </c>
      <c r="B110" s="21"/>
      <c r="C110" s="21"/>
      <c r="D110" s="21"/>
      <c r="E110" s="21"/>
      <c r="F110" s="21"/>
      <c r="G110" s="21"/>
      <c r="H110" s="21"/>
      <c r="I110" s="22"/>
      <c r="J110" s="30"/>
      <c r="K110" s="30"/>
      <c r="L110" s="30"/>
      <c r="M110" s="30"/>
      <c r="N110" s="18"/>
      <c r="O110" s="18"/>
      <c r="P110" s="18"/>
      <c r="Q110" s="18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</row>
    <row r="111" ht="14.25" customHeight="1">
      <c r="A111" s="35" t="s">
        <v>126</v>
      </c>
      <c r="B111" s="21"/>
      <c r="C111" s="21"/>
      <c r="D111" s="21"/>
      <c r="E111" s="21"/>
      <c r="F111" s="21"/>
      <c r="G111" s="21"/>
      <c r="H111" s="22"/>
      <c r="I111" s="34" t="s">
        <v>35</v>
      </c>
      <c r="J111" s="30"/>
      <c r="K111" s="30"/>
      <c r="L111" s="30"/>
      <c r="M111" s="30"/>
      <c r="N111" s="18"/>
      <c r="O111" s="18"/>
      <c r="P111" s="18"/>
      <c r="Q111" s="18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</row>
    <row r="112" ht="14.25" customHeight="1">
      <c r="A112" s="23" t="s">
        <v>14</v>
      </c>
      <c r="B112" s="24" t="str">
        <f>A19</f>
        <v>MÓDULO 1 - COMPOSIÇÃO DA REMUNERAÇÃO</v>
      </c>
      <c r="C112" s="21"/>
      <c r="D112" s="21"/>
      <c r="E112" s="21"/>
      <c r="F112" s="21"/>
      <c r="G112" s="21"/>
      <c r="H112" s="22"/>
      <c r="I112" s="36">
        <f>I24</f>
        <v>1834.96</v>
      </c>
      <c r="J112" s="31"/>
      <c r="K112" s="31"/>
      <c r="L112" s="30"/>
      <c r="M112" s="30"/>
      <c r="N112" s="18"/>
      <c r="O112" s="18"/>
      <c r="P112" s="18"/>
      <c r="Q112" s="18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ht="12.75" customHeight="1">
      <c r="A113" s="23" t="s">
        <v>16</v>
      </c>
      <c r="B113" s="24" t="str">
        <f>A26</f>
        <v>MÓDULO 2 – ENCARGOS E BENEFÍCIOS ANUAIS, MENSAIS E DIÁRIOS</v>
      </c>
      <c r="C113" s="21"/>
      <c r="D113" s="21"/>
      <c r="E113" s="21"/>
      <c r="F113" s="21"/>
      <c r="G113" s="21"/>
      <c r="H113" s="22"/>
      <c r="I113" s="36">
        <f>I59</f>
        <v>1605.1</v>
      </c>
      <c r="J113" s="30"/>
      <c r="K113" s="31"/>
      <c r="L113" s="30"/>
      <c r="M113" s="30"/>
      <c r="N113" s="18"/>
      <c r="O113" s="18"/>
      <c r="P113" s="18"/>
      <c r="Q113" s="18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</row>
    <row r="114" ht="14.25" customHeight="1">
      <c r="A114" s="23" t="s">
        <v>19</v>
      </c>
      <c r="B114" s="24" t="str">
        <f>A61</f>
        <v>MÓDULO 3 – PROVISÃO PARA RESCISÃO</v>
      </c>
      <c r="C114" s="21"/>
      <c r="D114" s="21"/>
      <c r="E114" s="21"/>
      <c r="F114" s="21"/>
      <c r="G114" s="21"/>
      <c r="H114" s="22"/>
      <c r="I114" s="36">
        <f>I70</f>
        <v>116.1019969</v>
      </c>
      <c r="J114" s="30"/>
      <c r="K114" s="31"/>
      <c r="L114" s="30"/>
      <c r="M114" s="30"/>
      <c r="N114" s="18"/>
      <c r="O114" s="18"/>
      <c r="P114" s="18"/>
      <c r="Q114" s="18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</row>
    <row r="115" ht="14.25" customHeight="1">
      <c r="A115" s="23" t="s">
        <v>21</v>
      </c>
      <c r="B115" s="24" t="str">
        <f>A72</f>
        <v>MÓDULO 4 – CUSTO DE REPOSIÇÃO DO PROFISSIONAL AUSENTE</v>
      </c>
      <c r="C115" s="21"/>
      <c r="D115" s="21"/>
      <c r="E115" s="21"/>
      <c r="F115" s="21"/>
      <c r="G115" s="21"/>
      <c r="H115" s="22"/>
      <c r="I115" s="36">
        <f>I91</f>
        <v>262.08</v>
      </c>
      <c r="J115" s="30"/>
      <c r="K115" s="31"/>
      <c r="L115" s="30"/>
      <c r="M115" s="30"/>
      <c r="N115" s="18"/>
      <c r="O115" s="18"/>
      <c r="P115" s="18"/>
      <c r="Q115" s="18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</row>
    <row r="116" ht="14.25" customHeight="1">
      <c r="A116" s="23" t="s">
        <v>48</v>
      </c>
      <c r="B116" s="24" t="str">
        <f>A93</f>
        <v>MÓDULO 5 – INSUMOS DIVERSOS</v>
      </c>
      <c r="C116" s="21"/>
      <c r="D116" s="21"/>
      <c r="E116" s="21"/>
      <c r="F116" s="21"/>
      <c r="G116" s="21"/>
      <c r="H116" s="22"/>
      <c r="I116" s="36">
        <f>I97</f>
        <v>0</v>
      </c>
      <c r="J116" s="30"/>
      <c r="K116" s="31"/>
      <c r="L116" s="30"/>
      <c r="M116" s="30"/>
      <c r="N116" s="18"/>
      <c r="O116" s="18"/>
      <c r="P116" s="18"/>
      <c r="Q116" s="18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</row>
    <row r="117" ht="14.25" customHeight="1">
      <c r="A117" s="34"/>
      <c r="B117" s="35" t="s">
        <v>127</v>
      </c>
      <c r="C117" s="21"/>
      <c r="D117" s="21"/>
      <c r="E117" s="21"/>
      <c r="F117" s="21"/>
      <c r="G117" s="21"/>
      <c r="H117" s="22"/>
      <c r="I117" s="69">
        <f>TRUNC(SUM(I112:I116),2)</f>
        <v>3818.24</v>
      </c>
      <c r="J117" s="30"/>
      <c r="K117" s="31"/>
      <c r="L117" s="30"/>
      <c r="M117" s="30"/>
      <c r="N117" s="18"/>
      <c r="O117" s="18"/>
      <c r="P117" s="18"/>
      <c r="Q117" s="18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</row>
    <row r="118" ht="12.75" customHeight="1">
      <c r="A118" s="23" t="s">
        <v>50</v>
      </c>
      <c r="B118" s="24" t="str">
        <f>A101</f>
        <v>MÓDULO 6 – CUSTOS INDIRETOS, TRIBUTOS E LUCRO</v>
      </c>
      <c r="C118" s="21"/>
      <c r="D118" s="21"/>
      <c r="E118" s="21"/>
      <c r="F118" s="21"/>
      <c r="G118" s="21"/>
      <c r="H118" s="22"/>
      <c r="I118" s="36">
        <f>I109</f>
        <v>0</v>
      </c>
      <c r="J118" s="30"/>
      <c r="K118" s="30"/>
      <c r="L118" s="30"/>
      <c r="M118" s="30"/>
      <c r="N118" s="18"/>
      <c r="O118" s="18"/>
      <c r="P118" s="18"/>
      <c r="Q118" s="18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ht="14.25" customHeight="1">
      <c r="A119" s="35" t="s">
        <v>128</v>
      </c>
      <c r="B119" s="21"/>
      <c r="C119" s="21"/>
      <c r="D119" s="21"/>
      <c r="E119" s="21"/>
      <c r="F119" s="21"/>
      <c r="G119" s="21"/>
      <c r="H119" s="22"/>
      <c r="I119" s="39">
        <f>TRUNC(SUM(I117:I118),2)</f>
        <v>3818.24</v>
      </c>
      <c r="J119" s="41"/>
      <c r="K119" s="30"/>
      <c r="L119" s="30"/>
      <c r="M119" s="30"/>
      <c r="N119" s="18"/>
      <c r="O119" s="18"/>
      <c r="P119" s="18"/>
      <c r="Q119" s="18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ht="14.25" customHeight="1">
      <c r="A120" s="34"/>
      <c r="B120" s="35" t="s">
        <v>129</v>
      </c>
      <c r="C120" s="21"/>
      <c r="D120" s="21"/>
      <c r="E120" s="21"/>
      <c r="F120" s="21"/>
      <c r="G120" s="22"/>
      <c r="H120" s="70">
        <v>2.0</v>
      </c>
      <c r="I120" s="39">
        <f>I119*H120</f>
        <v>7636.48</v>
      </c>
      <c r="J120" s="30"/>
      <c r="K120" s="30"/>
      <c r="L120" s="30"/>
      <c r="M120" s="30"/>
      <c r="N120" s="18"/>
      <c r="O120" s="18"/>
      <c r="P120" s="18"/>
      <c r="Q120" s="18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71"/>
      <c r="J121" s="41"/>
      <c r="K121" s="31"/>
      <c r="L121" s="31"/>
      <c r="M121" s="30"/>
      <c r="N121" s="18"/>
      <c r="O121" s="18"/>
      <c r="P121" s="18"/>
      <c r="Q121" s="18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</row>
    <row r="122" ht="12.75" customHeight="1">
      <c r="A122" s="30"/>
      <c r="B122" s="30"/>
      <c r="C122" s="30"/>
      <c r="D122" s="30"/>
      <c r="E122" s="30"/>
      <c r="F122" s="30"/>
      <c r="G122" s="30"/>
      <c r="H122" s="26"/>
      <c r="I122" s="72"/>
      <c r="J122" s="31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ht="14.25" customHeight="1">
      <c r="A123" s="73"/>
      <c r="B123" s="73"/>
      <c r="C123" s="73"/>
      <c r="D123" s="73"/>
      <c r="E123" s="73"/>
      <c r="F123" s="26"/>
      <c r="G123" s="73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ht="14.25" customHeight="1">
      <c r="A124" s="74"/>
      <c r="B124" s="74"/>
      <c r="C124" s="75"/>
      <c r="D124" s="76"/>
      <c r="E124" s="76"/>
      <c r="F124" s="77"/>
      <c r="G124" s="76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</row>
    <row r="125" ht="14.25" customHeight="1">
      <c r="A125" s="74"/>
      <c r="B125" s="74"/>
      <c r="C125" s="75"/>
      <c r="D125" s="76"/>
      <c r="E125" s="76"/>
      <c r="F125" s="77"/>
      <c r="G125" s="76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ht="14.25" customHeight="1">
      <c r="A126" s="74"/>
      <c r="B126" s="74"/>
      <c r="C126" s="75"/>
      <c r="D126" s="76"/>
      <c r="E126" s="76"/>
      <c r="F126" s="77"/>
      <c r="G126" s="76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</row>
    <row r="127" ht="14.25" customHeight="1">
      <c r="A127" s="74"/>
      <c r="B127" s="74"/>
      <c r="C127" s="75"/>
      <c r="D127" s="76"/>
      <c r="E127" s="76"/>
      <c r="F127" s="77"/>
      <c r="G127" s="76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ht="14.25" customHeight="1">
      <c r="A128" s="74"/>
      <c r="B128" s="74"/>
      <c r="C128" s="75"/>
      <c r="D128" s="76"/>
      <c r="E128" s="76"/>
      <c r="F128" s="77"/>
      <c r="G128" s="76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ht="14.25" customHeight="1">
      <c r="A129" s="74"/>
      <c r="B129" s="74"/>
      <c r="C129" s="75"/>
      <c r="D129" s="76"/>
      <c r="E129" s="76"/>
      <c r="F129" s="77"/>
      <c r="G129" s="76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ht="14.25" customHeight="1">
      <c r="A130" s="74"/>
      <c r="B130" s="74"/>
      <c r="C130" s="75"/>
      <c r="D130" s="76"/>
      <c r="E130" s="76"/>
      <c r="F130" s="77"/>
      <c r="G130" s="76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</row>
    <row r="131" ht="14.25" customHeight="1">
      <c r="A131" s="26"/>
      <c r="B131" s="26"/>
      <c r="C131" s="26"/>
      <c r="D131" s="26"/>
      <c r="E131" s="26"/>
      <c r="F131" s="26"/>
      <c r="G131" s="78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</row>
    <row r="132" ht="14.25" customHeight="1">
      <c r="A132" s="26"/>
      <c r="B132" s="26"/>
      <c r="C132" s="26"/>
      <c r="D132" s="26"/>
      <c r="E132" s="26"/>
      <c r="F132" s="26"/>
      <c r="G132" s="78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</row>
    <row r="133" ht="14.25" customHeight="1">
      <c r="A133" s="73"/>
      <c r="B133" s="73"/>
      <c r="C133" s="73"/>
      <c r="D133" s="73"/>
      <c r="E133" s="73"/>
      <c r="F133" s="26"/>
      <c r="G133" s="73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</row>
    <row r="134" ht="14.25" customHeight="1">
      <c r="A134" s="30"/>
      <c r="B134" s="74"/>
      <c r="C134" s="75"/>
      <c r="D134" s="76"/>
      <c r="E134" s="76"/>
      <c r="F134" s="77"/>
      <c r="G134" s="76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ht="14.25" customHeight="1">
      <c r="A135" s="30"/>
      <c r="B135" s="30"/>
      <c r="C135" s="75"/>
      <c r="D135" s="76"/>
      <c r="E135" s="76"/>
      <c r="F135" s="77"/>
      <c r="G135" s="76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</row>
    <row r="136" ht="14.25" customHeight="1">
      <c r="A136" s="30"/>
      <c r="B136" s="30"/>
      <c r="C136" s="75"/>
      <c r="D136" s="76"/>
      <c r="E136" s="76"/>
      <c r="F136" s="77"/>
      <c r="G136" s="76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</row>
    <row r="137" ht="14.25" customHeight="1">
      <c r="A137" s="30"/>
      <c r="B137" s="30"/>
      <c r="C137" s="75"/>
      <c r="D137" s="76"/>
      <c r="E137" s="76"/>
      <c r="F137" s="77"/>
      <c r="G137" s="76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</row>
    <row r="138" ht="14.25" customHeight="1">
      <c r="A138" s="30"/>
      <c r="B138" s="30"/>
      <c r="C138" s="75"/>
      <c r="D138" s="76"/>
      <c r="E138" s="76"/>
      <c r="F138" s="77"/>
      <c r="G138" s="76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ht="14.25" customHeight="1">
      <c r="A139" s="30"/>
      <c r="B139" s="30"/>
      <c r="C139" s="75"/>
      <c r="D139" s="76"/>
      <c r="E139" s="76"/>
      <c r="F139" s="77"/>
      <c r="G139" s="76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ht="14.25" customHeight="1">
      <c r="A140" s="26"/>
      <c r="B140" s="79"/>
      <c r="C140" s="79"/>
      <c r="D140" s="79"/>
      <c r="E140" s="79"/>
      <c r="F140" s="79"/>
      <c r="G140" s="78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</row>
    <row r="141" ht="14.25" customHeight="1">
      <c r="A141" s="26"/>
      <c r="B141" s="26"/>
      <c r="C141" s="26"/>
      <c r="D141" s="26"/>
      <c r="E141" s="26"/>
      <c r="F141" s="26"/>
      <c r="G141" s="78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</row>
    <row r="142" ht="14.25" customHeight="1">
      <c r="A142" s="73"/>
      <c r="B142" s="73"/>
      <c r="C142" s="73"/>
      <c r="D142" s="73"/>
      <c r="E142" s="73"/>
      <c r="F142" s="26"/>
      <c r="G142" s="73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</row>
    <row r="143" ht="14.25" customHeight="1">
      <c r="A143" s="30"/>
      <c r="B143" s="30"/>
      <c r="C143" s="75"/>
      <c r="D143" s="76"/>
      <c r="E143" s="76"/>
      <c r="F143" s="77"/>
      <c r="G143" s="76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</row>
    <row r="144" ht="14.25" customHeight="1">
      <c r="A144" s="30"/>
      <c r="B144" s="30"/>
      <c r="C144" s="75"/>
      <c r="D144" s="76"/>
      <c r="E144" s="76"/>
      <c r="F144" s="77"/>
      <c r="G144" s="76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ht="14.25" customHeight="1">
      <c r="A145" s="30"/>
      <c r="B145" s="30"/>
      <c r="C145" s="75"/>
      <c r="D145" s="76"/>
      <c r="E145" s="76"/>
      <c r="F145" s="77"/>
      <c r="G145" s="76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</row>
    <row r="146" ht="14.25" customHeight="1">
      <c r="A146" s="30"/>
      <c r="B146" s="30"/>
      <c r="C146" s="75"/>
      <c r="D146" s="76"/>
      <c r="E146" s="76"/>
      <c r="F146" s="77"/>
      <c r="G146" s="76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</row>
    <row r="147" ht="14.25" customHeight="1">
      <c r="A147" s="26"/>
      <c r="B147" s="26"/>
      <c r="C147" s="26"/>
      <c r="D147" s="26"/>
      <c r="E147" s="26"/>
      <c r="F147" s="26"/>
      <c r="G147" s="78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ht="14.25" customHeight="1">
      <c r="A148" s="26"/>
      <c r="B148" s="26"/>
      <c r="C148" s="26"/>
      <c r="D148" s="26"/>
      <c r="E148" s="26"/>
      <c r="F148" s="26"/>
      <c r="G148" s="78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</row>
    <row r="149" ht="14.25" customHeight="1">
      <c r="A149" s="80"/>
      <c r="B149" s="22"/>
      <c r="C149" s="81"/>
      <c r="D149" s="81"/>
      <c r="E149" s="81"/>
      <c r="F149" s="34"/>
      <c r="G149" s="81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ht="14.25" customHeight="1">
      <c r="A150" s="82"/>
      <c r="B150" s="22"/>
      <c r="C150" s="83"/>
      <c r="D150" s="84"/>
      <c r="E150" s="84"/>
      <c r="F150" s="85"/>
      <c r="G150" s="84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ht="14.25" customHeight="1">
      <c r="A151" s="34"/>
      <c r="B151" s="34"/>
      <c r="C151" s="34"/>
      <c r="D151" s="34"/>
      <c r="E151" s="34"/>
      <c r="F151" s="34"/>
      <c r="G151" s="86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ht="14.2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</row>
    <row r="153" ht="14.2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</row>
    <row r="154" ht="14.2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</row>
    <row r="155" ht="14.2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ht="14.2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</row>
    <row r="157" ht="14.2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</row>
    <row r="158" ht="14.2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</row>
    <row r="159" ht="14.2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</row>
    <row r="160" ht="14.2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</row>
    <row r="161" ht="14.2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</row>
    <row r="162" ht="14.2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</row>
    <row r="163" ht="14.2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</row>
    <row r="164" ht="14.2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</row>
    <row r="165" ht="14.2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</row>
    <row r="166" ht="14.2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</row>
    <row r="167" ht="14.2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ht="14.2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</row>
    <row r="169" ht="14.2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</row>
    <row r="170" ht="14.2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</row>
    <row r="171" ht="14.2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</row>
    <row r="172" ht="14.2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</row>
    <row r="173" ht="14.2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</row>
    <row r="174" ht="14.2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</row>
    <row r="175" ht="14.2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</row>
    <row r="176" ht="14.2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</row>
    <row r="177" ht="14.2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</row>
    <row r="178" ht="14.2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</row>
    <row r="179" ht="14.2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</row>
    <row r="180" ht="14.2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</row>
    <row r="181" ht="14.2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</row>
    <row r="182" ht="14.2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</row>
    <row r="183" ht="14.2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</row>
    <row r="184" ht="14.2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</row>
    <row r="185" ht="14.2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</row>
    <row r="186" ht="14.2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</row>
    <row r="187" ht="14.2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</row>
    <row r="188" ht="14.2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</row>
    <row r="189" ht="14.2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</row>
    <row r="190" ht="14.2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</row>
    <row r="191" ht="14.2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</row>
    <row r="192" ht="14.2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</row>
    <row r="193" ht="14.2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</row>
    <row r="194" ht="14.2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</row>
    <row r="195" ht="14.2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</row>
    <row r="196" ht="14.2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</row>
    <row r="197" ht="14.2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</row>
    <row r="198" ht="14.2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</row>
    <row r="199" ht="14.2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</row>
    <row r="200" ht="14.2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</row>
    <row r="201" ht="14.2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</row>
    <row r="202" ht="14.2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8"/>
      <c r="K202" s="18"/>
      <c r="L202" s="18"/>
      <c r="M202" s="18"/>
      <c r="N202" s="18"/>
      <c r="O202" s="18"/>
      <c r="P202" s="18"/>
      <c r="Q202" s="18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ht="14.25" customHeight="1">
      <c r="A203" s="19"/>
      <c r="B203" s="19"/>
      <c r="C203" s="19"/>
      <c r="D203" s="19"/>
      <c r="E203" s="19"/>
      <c r="F203" s="19"/>
      <c r="G203" s="19"/>
      <c r="H203" s="19"/>
      <c r="I203" s="19"/>
      <c r="J203" s="18"/>
      <c r="K203" s="18"/>
      <c r="L203" s="18"/>
      <c r="M203" s="18"/>
      <c r="N203" s="18"/>
      <c r="O203" s="18"/>
      <c r="P203" s="18"/>
      <c r="Q203" s="18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ht="14.25" customHeight="1">
      <c r="A204" s="19"/>
      <c r="B204" s="19"/>
      <c r="C204" s="19"/>
      <c r="D204" s="19"/>
      <c r="E204" s="19"/>
      <c r="F204" s="19"/>
      <c r="G204" s="19"/>
      <c r="H204" s="19"/>
      <c r="I204" s="19"/>
      <c r="J204" s="18"/>
      <c r="K204" s="18"/>
      <c r="L204" s="18"/>
      <c r="M204" s="18"/>
      <c r="N204" s="18"/>
      <c r="O204" s="18"/>
      <c r="P204" s="18"/>
      <c r="Q204" s="18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ht="14.25" customHeight="1">
      <c r="A205" s="19"/>
      <c r="B205" s="19"/>
      <c r="C205" s="19"/>
      <c r="D205" s="19"/>
      <c r="E205" s="19"/>
      <c r="F205" s="19"/>
      <c r="G205" s="19"/>
      <c r="H205" s="19"/>
      <c r="I205" s="19"/>
      <c r="J205" s="18"/>
      <c r="K205" s="18"/>
      <c r="L205" s="18"/>
      <c r="M205" s="18"/>
      <c r="N205" s="18"/>
      <c r="O205" s="18"/>
      <c r="P205" s="18"/>
      <c r="Q205" s="18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ht="14.25" customHeight="1">
      <c r="A206" s="19"/>
      <c r="B206" s="19"/>
      <c r="C206" s="19"/>
      <c r="D206" s="19"/>
      <c r="E206" s="19"/>
      <c r="F206" s="19"/>
      <c r="G206" s="19"/>
      <c r="H206" s="19"/>
      <c r="I206" s="19"/>
      <c r="J206" s="18"/>
      <c r="K206" s="18"/>
      <c r="L206" s="18"/>
      <c r="M206" s="18"/>
      <c r="N206" s="18"/>
      <c r="O206" s="18"/>
      <c r="P206" s="18"/>
      <c r="Q206" s="18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ht="14.25" customHeight="1">
      <c r="A207" s="19"/>
      <c r="B207" s="19"/>
      <c r="C207" s="19"/>
      <c r="D207" s="19"/>
      <c r="E207" s="19"/>
      <c r="F207" s="19"/>
      <c r="G207" s="19"/>
      <c r="H207" s="19"/>
      <c r="I207" s="19"/>
      <c r="J207" s="18"/>
      <c r="K207" s="18"/>
      <c r="L207" s="18"/>
      <c r="M207" s="18"/>
      <c r="N207" s="18"/>
      <c r="O207" s="18"/>
      <c r="P207" s="18"/>
      <c r="Q207" s="18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ht="14.25" customHeight="1">
      <c r="A208" s="19"/>
      <c r="B208" s="19"/>
      <c r="C208" s="19"/>
      <c r="D208" s="19"/>
      <c r="E208" s="19"/>
      <c r="F208" s="19"/>
      <c r="G208" s="19"/>
      <c r="H208" s="19"/>
      <c r="I208" s="19"/>
      <c r="J208" s="18"/>
      <c r="K208" s="18"/>
      <c r="L208" s="18"/>
      <c r="M208" s="18"/>
      <c r="N208" s="18"/>
      <c r="O208" s="18"/>
      <c r="P208" s="18"/>
      <c r="Q208" s="18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ht="14.25" customHeight="1">
      <c r="A209" s="19"/>
      <c r="B209" s="19"/>
      <c r="C209" s="19"/>
      <c r="D209" s="19"/>
      <c r="E209" s="19"/>
      <c r="F209" s="19"/>
      <c r="G209" s="19"/>
      <c r="H209" s="19"/>
      <c r="I209" s="19"/>
      <c r="J209" s="18"/>
      <c r="K209" s="18"/>
      <c r="L209" s="18"/>
      <c r="M209" s="18"/>
      <c r="N209" s="18"/>
      <c r="O209" s="18"/>
      <c r="P209" s="18"/>
      <c r="Q209" s="18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ht="14.25" customHeight="1">
      <c r="A210" s="19"/>
      <c r="B210" s="19"/>
      <c r="C210" s="19"/>
      <c r="D210" s="19"/>
      <c r="E210" s="19"/>
      <c r="F210" s="19"/>
      <c r="G210" s="19"/>
      <c r="H210" s="19"/>
      <c r="I210" s="19"/>
      <c r="J210" s="18"/>
      <c r="K210" s="18"/>
      <c r="L210" s="18"/>
      <c r="M210" s="18"/>
      <c r="N210" s="18"/>
      <c r="O210" s="18"/>
      <c r="P210" s="18"/>
      <c r="Q210" s="18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ht="14.25" customHeight="1">
      <c r="A211" s="19"/>
      <c r="B211" s="19"/>
      <c r="C211" s="19"/>
      <c r="D211" s="19"/>
      <c r="E211" s="19"/>
      <c r="F211" s="19"/>
      <c r="G211" s="19"/>
      <c r="H211" s="19"/>
      <c r="I211" s="19"/>
      <c r="J211" s="18"/>
      <c r="K211" s="18"/>
      <c r="L211" s="18"/>
      <c r="M211" s="18"/>
      <c r="N211" s="18"/>
      <c r="O211" s="18"/>
      <c r="P211" s="18"/>
      <c r="Q211" s="18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ht="14.25" customHeight="1">
      <c r="A212" s="19"/>
      <c r="B212" s="19"/>
      <c r="C212" s="19"/>
      <c r="D212" s="19"/>
      <c r="E212" s="19"/>
      <c r="F212" s="19"/>
      <c r="G212" s="19"/>
      <c r="H212" s="19"/>
      <c r="I212" s="19"/>
      <c r="J212" s="18"/>
      <c r="K212" s="18"/>
      <c r="L212" s="18"/>
      <c r="M212" s="18"/>
      <c r="N212" s="18"/>
      <c r="O212" s="18"/>
      <c r="P212" s="18"/>
      <c r="Q212" s="18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ht="14.25" customHeight="1">
      <c r="A213" s="19"/>
      <c r="B213" s="19"/>
      <c r="C213" s="19"/>
      <c r="D213" s="19"/>
      <c r="E213" s="19"/>
      <c r="F213" s="19"/>
      <c r="G213" s="19"/>
      <c r="H213" s="19"/>
      <c r="I213" s="19"/>
      <c r="J213" s="18"/>
      <c r="K213" s="18"/>
      <c r="L213" s="18"/>
      <c r="M213" s="18"/>
      <c r="N213" s="18"/>
      <c r="O213" s="18"/>
      <c r="P213" s="18"/>
      <c r="Q213" s="18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ht="14.2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8"/>
      <c r="K214" s="18"/>
      <c r="L214" s="18"/>
      <c r="M214" s="18"/>
      <c r="N214" s="18"/>
      <c r="O214" s="18"/>
      <c r="P214" s="18"/>
      <c r="Q214" s="18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ht="14.25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8"/>
      <c r="K215" s="18"/>
      <c r="L215" s="18"/>
      <c r="M215" s="18"/>
      <c r="N215" s="18"/>
      <c r="O215" s="18"/>
      <c r="P215" s="18"/>
      <c r="Q215" s="18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ht="14.25" customHeight="1">
      <c r="A216" s="19"/>
      <c r="B216" s="19"/>
      <c r="C216" s="19"/>
      <c r="D216" s="19"/>
      <c r="E216" s="19"/>
      <c r="F216" s="19"/>
      <c r="G216" s="19"/>
      <c r="H216" s="19"/>
      <c r="I216" s="19"/>
      <c r="J216" s="18"/>
      <c r="K216" s="18"/>
      <c r="L216" s="18"/>
      <c r="M216" s="18"/>
      <c r="N216" s="18"/>
      <c r="O216" s="18"/>
      <c r="P216" s="18"/>
      <c r="Q216" s="18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ht="14.25" customHeight="1">
      <c r="A217" s="19"/>
      <c r="B217" s="19"/>
      <c r="C217" s="19"/>
      <c r="D217" s="19"/>
      <c r="E217" s="19"/>
      <c r="F217" s="19"/>
      <c r="G217" s="19"/>
      <c r="H217" s="19"/>
      <c r="I217" s="19"/>
      <c r="J217" s="18"/>
      <c r="K217" s="18"/>
      <c r="L217" s="18"/>
      <c r="M217" s="18"/>
      <c r="N217" s="18"/>
      <c r="O217" s="18"/>
      <c r="P217" s="18"/>
      <c r="Q217" s="18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ht="14.25" customHeight="1">
      <c r="A218" s="19"/>
      <c r="B218" s="19"/>
      <c r="C218" s="19"/>
      <c r="D218" s="19"/>
      <c r="E218" s="19"/>
      <c r="F218" s="19"/>
      <c r="G218" s="19"/>
      <c r="H218" s="19"/>
      <c r="I218" s="19"/>
      <c r="J218" s="18"/>
      <c r="K218" s="18"/>
      <c r="L218" s="18"/>
      <c r="M218" s="18"/>
      <c r="N218" s="18"/>
      <c r="O218" s="18"/>
      <c r="P218" s="18"/>
      <c r="Q218" s="18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ht="14.25" customHeight="1">
      <c r="A219" s="19"/>
      <c r="B219" s="19"/>
      <c r="C219" s="19"/>
      <c r="D219" s="19"/>
      <c r="E219" s="19"/>
      <c r="F219" s="19"/>
      <c r="G219" s="19"/>
      <c r="H219" s="19"/>
      <c r="I219" s="19"/>
      <c r="J219" s="18"/>
      <c r="K219" s="18"/>
      <c r="L219" s="18"/>
      <c r="M219" s="18"/>
      <c r="N219" s="18"/>
      <c r="O219" s="18"/>
      <c r="P219" s="18"/>
      <c r="Q219" s="18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ht="14.25" customHeight="1">
      <c r="A220" s="19"/>
      <c r="B220" s="19"/>
      <c r="C220" s="19"/>
      <c r="D220" s="19"/>
      <c r="E220" s="19"/>
      <c r="F220" s="19"/>
      <c r="G220" s="19"/>
      <c r="H220" s="19"/>
      <c r="I220" s="19"/>
      <c r="J220" s="18"/>
      <c r="K220" s="18"/>
      <c r="L220" s="18"/>
      <c r="M220" s="18"/>
      <c r="N220" s="18"/>
      <c r="O220" s="18"/>
      <c r="P220" s="18"/>
      <c r="Q220" s="18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ht="14.25" customHeight="1">
      <c r="A221" s="19"/>
      <c r="B221" s="19"/>
      <c r="C221" s="19"/>
      <c r="D221" s="19"/>
      <c r="E221" s="19"/>
      <c r="F221" s="19"/>
      <c r="G221" s="19"/>
      <c r="H221" s="19"/>
      <c r="I221" s="19"/>
      <c r="J221" s="18"/>
      <c r="K221" s="18"/>
      <c r="L221" s="18"/>
      <c r="M221" s="18"/>
      <c r="N221" s="18"/>
      <c r="O221" s="18"/>
      <c r="P221" s="18"/>
      <c r="Q221" s="18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ht="14.25" customHeight="1">
      <c r="A222" s="19"/>
      <c r="B222" s="19"/>
      <c r="C222" s="19"/>
      <c r="D222" s="19"/>
      <c r="E222" s="19"/>
      <c r="F222" s="19"/>
      <c r="G222" s="19"/>
      <c r="H222" s="19"/>
      <c r="I222" s="19"/>
      <c r="J222" s="18"/>
      <c r="K222" s="18"/>
      <c r="L222" s="18"/>
      <c r="M222" s="18"/>
      <c r="N222" s="18"/>
      <c r="O222" s="18"/>
      <c r="P222" s="18"/>
      <c r="Q222" s="18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ht="14.25" customHeight="1">
      <c r="A223" s="19"/>
      <c r="B223" s="19"/>
      <c r="C223" s="19"/>
      <c r="D223" s="19"/>
      <c r="E223" s="19"/>
      <c r="F223" s="19"/>
      <c r="G223" s="19"/>
      <c r="H223" s="19"/>
      <c r="I223" s="19"/>
      <c r="J223" s="18"/>
      <c r="K223" s="18"/>
      <c r="L223" s="18"/>
      <c r="M223" s="18"/>
      <c r="N223" s="18"/>
      <c r="O223" s="18"/>
      <c r="P223" s="18"/>
      <c r="Q223" s="18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ht="14.25" customHeight="1">
      <c r="A224" s="19"/>
      <c r="B224" s="19"/>
      <c r="C224" s="19"/>
      <c r="D224" s="19"/>
      <c r="E224" s="19"/>
      <c r="F224" s="19"/>
      <c r="G224" s="19"/>
      <c r="H224" s="19"/>
      <c r="I224" s="19"/>
      <c r="J224" s="18"/>
      <c r="K224" s="18"/>
      <c r="L224" s="18"/>
      <c r="M224" s="18"/>
      <c r="N224" s="18"/>
      <c r="O224" s="18"/>
      <c r="P224" s="18"/>
      <c r="Q224" s="18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ht="14.25" customHeight="1">
      <c r="A225" s="19"/>
      <c r="B225" s="19"/>
      <c r="C225" s="19"/>
      <c r="D225" s="19"/>
      <c r="E225" s="19"/>
      <c r="F225" s="19"/>
      <c r="G225" s="19"/>
      <c r="H225" s="19"/>
      <c r="I225" s="19"/>
      <c r="J225" s="18"/>
      <c r="K225" s="18"/>
      <c r="L225" s="18"/>
      <c r="M225" s="18"/>
      <c r="N225" s="18"/>
      <c r="O225" s="18"/>
      <c r="P225" s="18"/>
      <c r="Q225" s="18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ht="14.25" customHeight="1">
      <c r="A226" s="19"/>
      <c r="B226" s="19"/>
      <c r="C226" s="19"/>
      <c r="D226" s="19"/>
      <c r="E226" s="19"/>
      <c r="F226" s="19"/>
      <c r="G226" s="19"/>
      <c r="H226" s="19"/>
      <c r="I226" s="19"/>
      <c r="J226" s="18"/>
      <c r="K226" s="18"/>
      <c r="L226" s="18"/>
      <c r="M226" s="18"/>
      <c r="N226" s="18"/>
      <c r="O226" s="18"/>
      <c r="P226" s="18"/>
      <c r="Q226" s="18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ht="14.25" customHeight="1">
      <c r="A227" s="19"/>
      <c r="B227" s="19"/>
      <c r="C227" s="19"/>
      <c r="D227" s="19"/>
      <c r="E227" s="19"/>
      <c r="F227" s="19"/>
      <c r="G227" s="19"/>
      <c r="H227" s="19"/>
      <c r="I227" s="19"/>
      <c r="J227" s="18"/>
      <c r="K227" s="18"/>
      <c r="L227" s="18"/>
      <c r="M227" s="18"/>
      <c r="N227" s="18"/>
      <c r="O227" s="18"/>
      <c r="P227" s="18"/>
      <c r="Q227" s="18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ht="14.25" customHeight="1">
      <c r="A228" s="19"/>
      <c r="B228" s="19"/>
      <c r="C228" s="19"/>
      <c r="D228" s="19"/>
      <c r="E228" s="19"/>
      <c r="F228" s="19"/>
      <c r="G228" s="19"/>
      <c r="H228" s="19"/>
      <c r="I228" s="19"/>
      <c r="J228" s="18"/>
      <c r="K228" s="18"/>
      <c r="L228" s="18"/>
      <c r="M228" s="18"/>
      <c r="N228" s="18"/>
      <c r="O228" s="18"/>
      <c r="P228" s="18"/>
      <c r="Q228" s="18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ht="14.25" customHeight="1">
      <c r="A229" s="19"/>
      <c r="B229" s="19"/>
      <c r="C229" s="19"/>
      <c r="D229" s="19"/>
      <c r="E229" s="19"/>
      <c r="F229" s="19"/>
      <c r="G229" s="19"/>
      <c r="H229" s="19"/>
      <c r="I229" s="19"/>
      <c r="J229" s="18"/>
      <c r="K229" s="18"/>
      <c r="L229" s="18"/>
      <c r="M229" s="18"/>
      <c r="N229" s="18"/>
      <c r="O229" s="18"/>
      <c r="P229" s="18"/>
      <c r="Q229" s="18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ht="14.25" customHeight="1">
      <c r="A230" s="19"/>
      <c r="B230" s="19"/>
      <c r="C230" s="19"/>
      <c r="D230" s="19"/>
      <c r="E230" s="19"/>
      <c r="F230" s="19"/>
      <c r="G230" s="19"/>
      <c r="H230" s="19"/>
      <c r="I230" s="19"/>
      <c r="J230" s="18"/>
      <c r="K230" s="18"/>
      <c r="L230" s="18"/>
      <c r="M230" s="18"/>
      <c r="N230" s="18"/>
      <c r="O230" s="18"/>
      <c r="P230" s="18"/>
      <c r="Q230" s="18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ht="14.25" customHeight="1">
      <c r="A231" s="19"/>
      <c r="B231" s="19"/>
      <c r="C231" s="19"/>
      <c r="D231" s="19"/>
      <c r="E231" s="19"/>
      <c r="F231" s="19"/>
      <c r="G231" s="19"/>
      <c r="H231" s="19"/>
      <c r="I231" s="19"/>
      <c r="J231" s="18"/>
      <c r="K231" s="18"/>
      <c r="L231" s="18"/>
      <c r="M231" s="18"/>
      <c r="N231" s="18"/>
      <c r="O231" s="18"/>
      <c r="P231" s="18"/>
      <c r="Q231" s="18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ht="14.25" customHeight="1">
      <c r="A232" s="19"/>
      <c r="B232" s="19"/>
      <c r="C232" s="19"/>
      <c r="D232" s="19"/>
      <c r="E232" s="19"/>
      <c r="F232" s="19"/>
      <c r="G232" s="19"/>
      <c r="H232" s="19"/>
      <c r="I232" s="19"/>
      <c r="J232" s="18"/>
      <c r="K232" s="18"/>
      <c r="L232" s="18"/>
      <c r="M232" s="18"/>
      <c r="N232" s="18"/>
      <c r="O232" s="18"/>
      <c r="P232" s="18"/>
      <c r="Q232" s="18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ht="14.25" customHeight="1">
      <c r="A233" s="19"/>
      <c r="B233" s="19"/>
      <c r="C233" s="19"/>
      <c r="D233" s="19"/>
      <c r="E233" s="19"/>
      <c r="F233" s="19"/>
      <c r="G233" s="19"/>
      <c r="H233" s="19"/>
      <c r="I233" s="19"/>
      <c r="J233" s="18"/>
      <c r="K233" s="18"/>
      <c r="L233" s="18"/>
      <c r="M233" s="18"/>
      <c r="N233" s="18"/>
      <c r="O233" s="18"/>
      <c r="P233" s="18"/>
      <c r="Q233" s="18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ht="14.25" customHeight="1">
      <c r="A234" s="19"/>
      <c r="B234" s="19"/>
      <c r="C234" s="19"/>
      <c r="D234" s="19"/>
      <c r="E234" s="19"/>
      <c r="F234" s="19"/>
      <c r="G234" s="19"/>
      <c r="H234" s="19"/>
      <c r="I234" s="19"/>
      <c r="J234" s="18"/>
      <c r="K234" s="18"/>
      <c r="L234" s="18"/>
      <c r="M234" s="18"/>
      <c r="N234" s="18"/>
      <c r="O234" s="18"/>
      <c r="P234" s="18"/>
      <c r="Q234" s="18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ht="14.25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8"/>
      <c r="K235" s="18"/>
      <c r="L235" s="18"/>
      <c r="M235" s="18"/>
      <c r="N235" s="18"/>
      <c r="O235" s="18"/>
      <c r="P235" s="18"/>
      <c r="Q235" s="18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ht="14.25" customHeight="1">
      <c r="A236" s="19"/>
      <c r="B236" s="19"/>
      <c r="C236" s="19"/>
      <c r="D236" s="19"/>
      <c r="E236" s="19"/>
      <c r="F236" s="19"/>
      <c r="G236" s="19"/>
      <c r="H236" s="19"/>
      <c r="I236" s="19"/>
      <c r="J236" s="18"/>
      <c r="K236" s="18"/>
      <c r="L236" s="18"/>
      <c r="M236" s="18"/>
      <c r="N236" s="18"/>
      <c r="O236" s="18"/>
      <c r="P236" s="18"/>
      <c r="Q236" s="18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ht="14.25" customHeight="1">
      <c r="A237" s="19"/>
      <c r="B237" s="19"/>
      <c r="C237" s="19"/>
      <c r="D237" s="19"/>
      <c r="E237" s="19"/>
      <c r="F237" s="19"/>
      <c r="G237" s="19"/>
      <c r="H237" s="19"/>
      <c r="I237" s="19"/>
      <c r="J237" s="18"/>
      <c r="K237" s="18"/>
      <c r="L237" s="18"/>
      <c r="M237" s="18"/>
      <c r="N237" s="18"/>
      <c r="O237" s="18"/>
      <c r="P237" s="18"/>
      <c r="Q237" s="18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ht="14.25" customHeight="1">
      <c r="A238" s="19"/>
      <c r="B238" s="19"/>
      <c r="C238" s="19"/>
      <c r="D238" s="19"/>
      <c r="E238" s="19"/>
      <c r="F238" s="19"/>
      <c r="G238" s="19"/>
      <c r="H238" s="19"/>
      <c r="I238" s="19"/>
      <c r="J238" s="18"/>
      <c r="K238" s="18"/>
      <c r="L238" s="18"/>
      <c r="M238" s="18"/>
      <c r="N238" s="18"/>
      <c r="O238" s="18"/>
      <c r="P238" s="18"/>
      <c r="Q238" s="18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ht="14.25" customHeight="1">
      <c r="A239" s="19"/>
      <c r="B239" s="19"/>
      <c r="C239" s="19"/>
      <c r="D239" s="19"/>
      <c r="E239" s="19"/>
      <c r="F239" s="19"/>
      <c r="G239" s="19"/>
      <c r="H239" s="19"/>
      <c r="I239" s="19"/>
      <c r="J239" s="18"/>
      <c r="K239" s="18"/>
      <c r="L239" s="18"/>
      <c r="M239" s="18"/>
      <c r="N239" s="18"/>
      <c r="O239" s="18"/>
      <c r="P239" s="18"/>
      <c r="Q239" s="18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ht="14.25" customHeight="1">
      <c r="A240" s="19"/>
      <c r="B240" s="19"/>
      <c r="C240" s="19"/>
      <c r="D240" s="19"/>
      <c r="E240" s="19"/>
      <c r="F240" s="19"/>
      <c r="G240" s="19"/>
      <c r="H240" s="19"/>
      <c r="I240" s="19"/>
      <c r="J240" s="18"/>
      <c r="K240" s="18"/>
      <c r="L240" s="18"/>
      <c r="M240" s="18"/>
      <c r="N240" s="18"/>
      <c r="O240" s="18"/>
      <c r="P240" s="18"/>
      <c r="Q240" s="18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ht="14.25" customHeight="1">
      <c r="A241" s="19"/>
      <c r="B241" s="19"/>
      <c r="C241" s="19"/>
      <c r="D241" s="19"/>
      <c r="E241" s="19"/>
      <c r="F241" s="19"/>
      <c r="G241" s="19"/>
      <c r="H241" s="19"/>
      <c r="I241" s="19"/>
      <c r="J241" s="18"/>
      <c r="K241" s="18"/>
      <c r="L241" s="18"/>
      <c r="M241" s="18"/>
      <c r="N241" s="18"/>
      <c r="O241" s="18"/>
      <c r="P241" s="18"/>
      <c r="Q241" s="18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ht="14.25" customHeight="1">
      <c r="A242" s="19"/>
      <c r="B242" s="19"/>
      <c r="C242" s="19"/>
      <c r="D242" s="19"/>
      <c r="E242" s="19"/>
      <c r="F242" s="19"/>
      <c r="G242" s="19"/>
      <c r="H242" s="19"/>
      <c r="I242" s="19"/>
      <c r="J242" s="18"/>
      <c r="K242" s="18"/>
      <c r="L242" s="18"/>
      <c r="M242" s="18"/>
      <c r="N242" s="18"/>
      <c r="O242" s="18"/>
      <c r="P242" s="18"/>
      <c r="Q242" s="18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ht="14.25" customHeight="1">
      <c r="A243" s="19"/>
      <c r="B243" s="19"/>
      <c r="C243" s="19"/>
      <c r="D243" s="19"/>
      <c r="E243" s="19"/>
      <c r="F243" s="19"/>
      <c r="G243" s="19"/>
      <c r="H243" s="19"/>
      <c r="I243" s="19"/>
      <c r="J243" s="18"/>
      <c r="K243" s="18"/>
      <c r="L243" s="18"/>
      <c r="M243" s="18"/>
      <c r="N243" s="18"/>
      <c r="O243" s="18"/>
      <c r="P243" s="18"/>
      <c r="Q243" s="18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ht="14.25" customHeight="1">
      <c r="A244" s="19"/>
      <c r="B244" s="19"/>
      <c r="C244" s="19"/>
      <c r="D244" s="19"/>
      <c r="E244" s="19"/>
      <c r="F244" s="19"/>
      <c r="G244" s="19"/>
      <c r="H244" s="19"/>
      <c r="I244" s="19"/>
      <c r="J244" s="18"/>
      <c r="K244" s="18"/>
      <c r="L244" s="18"/>
      <c r="M244" s="18"/>
      <c r="N244" s="18"/>
      <c r="O244" s="18"/>
      <c r="P244" s="18"/>
      <c r="Q244" s="18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ht="14.25" customHeight="1">
      <c r="A245" s="19"/>
      <c r="B245" s="19"/>
      <c r="C245" s="19"/>
      <c r="D245" s="19"/>
      <c r="E245" s="19"/>
      <c r="F245" s="19"/>
      <c r="G245" s="19"/>
      <c r="H245" s="19"/>
      <c r="I245" s="19"/>
      <c r="J245" s="18"/>
      <c r="K245" s="18"/>
      <c r="L245" s="18"/>
      <c r="M245" s="18"/>
      <c r="N245" s="18"/>
      <c r="O245" s="18"/>
      <c r="P245" s="18"/>
      <c r="Q245" s="18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ht="14.25" customHeight="1">
      <c r="A246" s="19"/>
      <c r="B246" s="19"/>
      <c r="C246" s="19"/>
      <c r="D246" s="19"/>
      <c r="E246" s="19"/>
      <c r="F246" s="19"/>
      <c r="G246" s="19"/>
      <c r="H246" s="19"/>
      <c r="I246" s="19"/>
      <c r="J246" s="18"/>
      <c r="K246" s="18"/>
      <c r="L246" s="18"/>
      <c r="M246" s="18"/>
      <c r="N246" s="18"/>
      <c r="O246" s="18"/>
      <c r="P246" s="18"/>
      <c r="Q246" s="18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ht="14.25" customHeight="1">
      <c r="A247" s="19"/>
      <c r="B247" s="19"/>
      <c r="C247" s="19"/>
      <c r="D247" s="19"/>
      <c r="E247" s="19"/>
      <c r="F247" s="19"/>
      <c r="G247" s="19"/>
      <c r="H247" s="19"/>
      <c r="I247" s="19"/>
      <c r="J247" s="18"/>
      <c r="K247" s="18"/>
      <c r="L247" s="18"/>
      <c r="M247" s="18"/>
      <c r="N247" s="18"/>
      <c r="O247" s="18"/>
      <c r="P247" s="18"/>
      <c r="Q247" s="18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ht="14.25" customHeight="1">
      <c r="A248" s="19"/>
      <c r="B248" s="19"/>
      <c r="C248" s="19"/>
      <c r="D248" s="19"/>
      <c r="E248" s="19"/>
      <c r="F248" s="19"/>
      <c r="G248" s="19"/>
      <c r="H248" s="19"/>
      <c r="I248" s="19"/>
      <c r="J248" s="18"/>
      <c r="K248" s="18"/>
      <c r="L248" s="18"/>
      <c r="M248" s="18"/>
      <c r="N248" s="18"/>
      <c r="O248" s="18"/>
      <c r="P248" s="18"/>
      <c r="Q248" s="18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ht="14.25" customHeight="1">
      <c r="A249" s="19"/>
      <c r="B249" s="19"/>
      <c r="C249" s="19"/>
      <c r="D249" s="19"/>
      <c r="E249" s="19"/>
      <c r="F249" s="19"/>
      <c r="G249" s="19"/>
      <c r="H249" s="19"/>
      <c r="I249" s="19"/>
      <c r="J249" s="18"/>
      <c r="K249" s="18"/>
      <c r="L249" s="18"/>
      <c r="M249" s="18"/>
      <c r="N249" s="18"/>
      <c r="O249" s="18"/>
      <c r="P249" s="18"/>
      <c r="Q249" s="18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ht="14.25" customHeight="1">
      <c r="A250" s="19"/>
      <c r="B250" s="19"/>
      <c r="C250" s="19"/>
      <c r="D250" s="19"/>
      <c r="E250" s="19"/>
      <c r="F250" s="19"/>
      <c r="G250" s="19"/>
      <c r="H250" s="19"/>
      <c r="I250" s="19"/>
      <c r="J250" s="18"/>
      <c r="K250" s="18"/>
      <c r="L250" s="18"/>
      <c r="M250" s="18"/>
      <c r="N250" s="18"/>
      <c r="O250" s="18"/>
      <c r="P250" s="18"/>
      <c r="Q250" s="18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ht="14.25" customHeight="1">
      <c r="A251" s="19"/>
      <c r="B251" s="19"/>
      <c r="C251" s="19"/>
      <c r="D251" s="19"/>
      <c r="E251" s="19"/>
      <c r="F251" s="19"/>
      <c r="G251" s="19"/>
      <c r="H251" s="19"/>
      <c r="I251" s="19"/>
      <c r="J251" s="18"/>
      <c r="K251" s="18"/>
      <c r="L251" s="18"/>
      <c r="M251" s="18"/>
      <c r="N251" s="18"/>
      <c r="O251" s="18"/>
      <c r="P251" s="18"/>
      <c r="Q251" s="18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ht="14.25" customHeight="1">
      <c r="A252" s="19"/>
      <c r="B252" s="19"/>
      <c r="C252" s="19"/>
      <c r="D252" s="19"/>
      <c r="E252" s="19"/>
      <c r="F252" s="19"/>
      <c r="G252" s="19"/>
      <c r="H252" s="19"/>
      <c r="I252" s="19"/>
      <c r="J252" s="18"/>
      <c r="K252" s="18"/>
      <c r="L252" s="18"/>
      <c r="M252" s="18"/>
      <c r="N252" s="18"/>
      <c r="O252" s="18"/>
      <c r="P252" s="18"/>
      <c r="Q252" s="18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ht="14.25" customHeight="1">
      <c r="A253" s="19"/>
      <c r="B253" s="19"/>
      <c r="C253" s="19"/>
      <c r="D253" s="19"/>
      <c r="E253" s="19"/>
      <c r="F253" s="19"/>
      <c r="G253" s="19"/>
      <c r="H253" s="19"/>
      <c r="I253" s="19"/>
      <c r="J253" s="18"/>
      <c r="K253" s="18"/>
      <c r="L253" s="18"/>
      <c r="M253" s="18"/>
      <c r="N253" s="18"/>
      <c r="O253" s="18"/>
      <c r="P253" s="18"/>
      <c r="Q253" s="18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ht="14.25" customHeight="1">
      <c r="A254" s="19"/>
      <c r="B254" s="19"/>
      <c r="C254" s="19"/>
      <c r="D254" s="19"/>
      <c r="E254" s="19"/>
      <c r="F254" s="19"/>
      <c r="G254" s="19"/>
      <c r="H254" s="19"/>
      <c r="I254" s="19"/>
      <c r="J254" s="18"/>
      <c r="K254" s="18"/>
      <c r="L254" s="18"/>
      <c r="M254" s="18"/>
      <c r="N254" s="18"/>
      <c r="O254" s="18"/>
      <c r="P254" s="18"/>
      <c r="Q254" s="18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ht="14.25" customHeight="1">
      <c r="A255" s="19"/>
      <c r="B255" s="19"/>
      <c r="C255" s="19"/>
      <c r="D255" s="19"/>
      <c r="E255" s="19"/>
      <c r="F255" s="19"/>
      <c r="G255" s="19"/>
      <c r="H255" s="19"/>
      <c r="I255" s="19"/>
      <c r="J255" s="18"/>
      <c r="K255" s="18"/>
      <c r="L255" s="18"/>
      <c r="M255" s="18"/>
      <c r="N255" s="18"/>
      <c r="O255" s="18"/>
      <c r="P255" s="18"/>
      <c r="Q255" s="18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ht="14.25" customHeight="1">
      <c r="A256" s="19"/>
      <c r="B256" s="19"/>
      <c r="C256" s="19"/>
      <c r="D256" s="19"/>
      <c r="E256" s="19"/>
      <c r="F256" s="19"/>
      <c r="G256" s="19"/>
      <c r="H256" s="19"/>
      <c r="I256" s="19"/>
      <c r="J256" s="18"/>
      <c r="K256" s="18"/>
      <c r="L256" s="18"/>
      <c r="M256" s="18"/>
      <c r="N256" s="18"/>
      <c r="O256" s="18"/>
      <c r="P256" s="18"/>
      <c r="Q256" s="18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ht="14.25" customHeight="1">
      <c r="A257" s="19"/>
      <c r="B257" s="19"/>
      <c r="C257" s="19"/>
      <c r="D257" s="19"/>
      <c r="E257" s="19"/>
      <c r="F257" s="19"/>
      <c r="G257" s="19"/>
      <c r="H257" s="19"/>
      <c r="I257" s="19"/>
      <c r="J257" s="18"/>
      <c r="K257" s="18"/>
      <c r="L257" s="18"/>
      <c r="M257" s="18"/>
      <c r="N257" s="18"/>
      <c r="O257" s="18"/>
      <c r="P257" s="18"/>
      <c r="Q257" s="18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ht="14.25" customHeight="1">
      <c r="A258" s="19"/>
      <c r="B258" s="19"/>
      <c r="C258" s="19"/>
      <c r="D258" s="19"/>
      <c r="E258" s="19"/>
      <c r="F258" s="19"/>
      <c r="G258" s="19"/>
      <c r="H258" s="19"/>
      <c r="I258" s="19"/>
      <c r="J258" s="18"/>
      <c r="K258" s="18"/>
      <c r="L258" s="18"/>
      <c r="M258" s="18"/>
      <c r="N258" s="18"/>
      <c r="O258" s="18"/>
      <c r="P258" s="18"/>
      <c r="Q258" s="18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ht="14.25" customHeight="1">
      <c r="A259" s="19"/>
      <c r="B259" s="19"/>
      <c r="C259" s="19"/>
      <c r="D259" s="19"/>
      <c r="E259" s="19"/>
      <c r="F259" s="19"/>
      <c r="G259" s="19"/>
      <c r="H259" s="19"/>
      <c r="I259" s="19"/>
      <c r="J259" s="18"/>
      <c r="K259" s="18"/>
      <c r="L259" s="18"/>
      <c r="M259" s="18"/>
      <c r="N259" s="18"/>
      <c r="O259" s="18"/>
      <c r="P259" s="18"/>
      <c r="Q259" s="18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ht="14.25" customHeight="1">
      <c r="A260" s="19"/>
      <c r="B260" s="19"/>
      <c r="C260" s="19"/>
      <c r="D260" s="19"/>
      <c r="E260" s="19"/>
      <c r="F260" s="19"/>
      <c r="G260" s="19"/>
      <c r="H260" s="19"/>
      <c r="I260" s="19"/>
      <c r="J260" s="18"/>
      <c r="K260" s="18"/>
      <c r="L260" s="18"/>
      <c r="M260" s="18"/>
      <c r="N260" s="18"/>
      <c r="O260" s="18"/>
      <c r="P260" s="18"/>
      <c r="Q260" s="18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ht="14.25" customHeight="1">
      <c r="A261" s="19"/>
      <c r="B261" s="19"/>
      <c r="C261" s="19"/>
      <c r="D261" s="19"/>
      <c r="E261" s="19"/>
      <c r="F261" s="19"/>
      <c r="G261" s="19"/>
      <c r="H261" s="19"/>
      <c r="I261" s="19"/>
      <c r="J261" s="18"/>
      <c r="K261" s="18"/>
      <c r="L261" s="18"/>
      <c r="M261" s="18"/>
      <c r="N261" s="18"/>
      <c r="O261" s="18"/>
      <c r="P261" s="18"/>
      <c r="Q261" s="18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ht="14.25" customHeight="1">
      <c r="A262" s="19"/>
      <c r="B262" s="19"/>
      <c r="C262" s="19"/>
      <c r="D262" s="19"/>
      <c r="E262" s="19"/>
      <c r="F262" s="19"/>
      <c r="G262" s="19"/>
      <c r="H262" s="19"/>
      <c r="I262" s="19"/>
      <c r="J262" s="18"/>
      <c r="K262" s="18"/>
      <c r="L262" s="18"/>
      <c r="M262" s="18"/>
      <c r="N262" s="18"/>
      <c r="O262" s="18"/>
      <c r="P262" s="18"/>
      <c r="Q262" s="18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ht="14.25" customHeight="1">
      <c r="A263" s="19"/>
      <c r="B263" s="19"/>
      <c r="C263" s="19"/>
      <c r="D263" s="19"/>
      <c r="E263" s="19"/>
      <c r="F263" s="19"/>
      <c r="G263" s="19"/>
      <c r="H263" s="19"/>
      <c r="I263" s="19"/>
      <c r="J263" s="18"/>
      <c r="K263" s="18"/>
      <c r="L263" s="18"/>
      <c r="M263" s="18"/>
      <c r="N263" s="18"/>
      <c r="O263" s="18"/>
      <c r="P263" s="18"/>
      <c r="Q263" s="18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ht="14.25" customHeight="1">
      <c r="A264" s="19"/>
      <c r="B264" s="19"/>
      <c r="C264" s="19"/>
      <c r="D264" s="19"/>
      <c r="E264" s="19"/>
      <c r="F264" s="19"/>
      <c r="G264" s="19"/>
      <c r="H264" s="19"/>
      <c r="I264" s="19"/>
      <c r="J264" s="18"/>
      <c r="K264" s="18"/>
      <c r="L264" s="18"/>
      <c r="M264" s="18"/>
      <c r="N264" s="18"/>
      <c r="O264" s="18"/>
      <c r="P264" s="18"/>
      <c r="Q264" s="18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ht="14.25" customHeight="1">
      <c r="A265" s="19"/>
      <c r="B265" s="19"/>
      <c r="C265" s="19"/>
      <c r="D265" s="19"/>
      <c r="E265" s="19"/>
      <c r="F265" s="19"/>
      <c r="G265" s="19"/>
      <c r="H265" s="19"/>
      <c r="I265" s="19"/>
      <c r="J265" s="18"/>
      <c r="K265" s="18"/>
      <c r="L265" s="18"/>
      <c r="M265" s="18"/>
      <c r="N265" s="18"/>
      <c r="O265" s="18"/>
      <c r="P265" s="18"/>
      <c r="Q265" s="18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ht="14.25" customHeight="1">
      <c r="A266" s="19"/>
      <c r="B266" s="19"/>
      <c r="C266" s="19"/>
      <c r="D266" s="19"/>
      <c r="E266" s="19"/>
      <c r="F266" s="19"/>
      <c r="G266" s="19"/>
      <c r="H266" s="19"/>
      <c r="I266" s="19"/>
      <c r="J266" s="18"/>
      <c r="K266" s="18"/>
      <c r="L266" s="18"/>
      <c r="M266" s="18"/>
      <c r="N266" s="18"/>
      <c r="O266" s="18"/>
      <c r="P266" s="18"/>
      <c r="Q266" s="18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ht="14.25" customHeight="1">
      <c r="A267" s="19"/>
      <c r="B267" s="19"/>
      <c r="C267" s="19"/>
      <c r="D267" s="19"/>
      <c r="E267" s="19"/>
      <c r="F267" s="19"/>
      <c r="G267" s="19"/>
      <c r="H267" s="19"/>
      <c r="I267" s="19"/>
      <c r="J267" s="18"/>
      <c r="K267" s="18"/>
      <c r="L267" s="18"/>
      <c r="M267" s="18"/>
      <c r="N267" s="18"/>
      <c r="O267" s="18"/>
      <c r="P267" s="18"/>
      <c r="Q267" s="18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ht="14.25" customHeight="1">
      <c r="A268" s="19"/>
      <c r="B268" s="19"/>
      <c r="C268" s="19"/>
      <c r="D268" s="19"/>
      <c r="E268" s="19"/>
      <c r="F268" s="19"/>
      <c r="G268" s="19"/>
      <c r="H268" s="19"/>
      <c r="I268" s="19"/>
      <c r="J268" s="18"/>
      <c r="K268" s="18"/>
      <c r="L268" s="18"/>
      <c r="M268" s="18"/>
      <c r="N268" s="18"/>
      <c r="O268" s="18"/>
      <c r="P268" s="18"/>
      <c r="Q268" s="18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ht="14.25" customHeight="1">
      <c r="A269" s="19"/>
      <c r="B269" s="19"/>
      <c r="C269" s="19"/>
      <c r="D269" s="19"/>
      <c r="E269" s="19"/>
      <c r="F269" s="19"/>
      <c r="G269" s="19"/>
      <c r="H269" s="19"/>
      <c r="I269" s="19"/>
      <c r="J269" s="18"/>
      <c r="K269" s="18"/>
      <c r="L269" s="18"/>
      <c r="M269" s="18"/>
      <c r="N269" s="18"/>
      <c r="O269" s="18"/>
      <c r="P269" s="18"/>
      <c r="Q269" s="18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ht="14.25" customHeight="1">
      <c r="A270" s="19"/>
      <c r="B270" s="19"/>
      <c r="C270" s="19"/>
      <c r="D270" s="19"/>
      <c r="E270" s="19"/>
      <c r="F270" s="19"/>
      <c r="G270" s="19"/>
      <c r="H270" s="19"/>
      <c r="I270" s="19"/>
      <c r="J270" s="18"/>
      <c r="K270" s="18"/>
      <c r="L270" s="18"/>
      <c r="M270" s="18"/>
      <c r="N270" s="18"/>
      <c r="O270" s="18"/>
      <c r="P270" s="18"/>
      <c r="Q270" s="18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ht="14.25" customHeight="1">
      <c r="A271" s="19"/>
      <c r="B271" s="19"/>
      <c r="C271" s="19"/>
      <c r="D271" s="19"/>
      <c r="E271" s="19"/>
      <c r="F271" s="19"/>
      <c r="G271" s="19"/>
      <c r="H271" s="19"/>
      <c r="I271" s="19"/>
      <c r="J271" s="18"/>
      <c r="K271" s="18"/>
      <c r="L271" s="18"/>
      <c r="M271" s="18"/>
      <c r="N271" s="18"/>
      <c r="O271" s="18"/>
      <c r="P271" s="18"/>
      <c r="Q271" s="18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ht="14.25" customHeight="1">
      <c r="A272" s="19"/>
      <c r="B272" s="19"/>
      <c r="C272" s="19"/>
      <c r="D272" s="19"/>
      <c r="E272" s="19"/>
      <c r="F272" s="19"/>
      <c r="G272" s="19"/>
      <c r="H272" s="19"/>
      <c r="I272" s="19"/>
      <c r="J272" s="18"/>
      <c r="K272" s="18"/>
      <c r="L272" s="18"/>
      <c r="M272" s="18"/>
      <c r="N272" s="18"/>
      <c r="O272" s="18"/>
      <c r="P272" s="18"/>
      <c r="Q272" s="18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ht="14.25" customHeight="1">
      <c r="A273" s="19"/>
      <c r="B273" s="19"/>
      <c r="C273" s="19"/>
      <c r="D273" s="19"/>
      <c r="E273" s="19"/>
      <c r="F273" s="19"/>
      <c r="G273" s="19"/>
      <c r="H273" s="19"/>
      <c r="I273" s="19"/>
      <c r="J273" s="18"/>
      <c r="K273" s="18"/>
      <c r="L273" s="18"/>
      <c r="M273" s="18"/>
      <c r="N273" s="18"/>
      <c r="O273" s="18"/>
      <c r="P273" s="18"/>
      <c r="Q273" s="18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ht="14.25" customHeight="1">
      <c r="A274" s="19"/>
      <c r="B274" s="19"/>
      <c r="C274" s="19"/>
      <c r="D274" s="19"/>
      <c r="E274" s="19"/>
      <c r="F274" s="19"/>
      <c r="G274" s="19"/>
      <c r="H274" s="19"/>
      <c r="I274" s="19"/>
      <c r="J274" s="18"/>
      <c r="K274" s="18"/>
      <c r="L274" s="18"/>
      <c r="M274" s="18"/>
      <c r="N274" s="18"/>
      <c r="O274" s="18"/>
      <c r="P274" s="18"/>
      <c r="Q274" s="18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ht="14.25" customHeight="1">
      <c r="A275" s="19"/>
      <c r="B275" s="19"/>
      <c r="C275" s="19"/>
      <c r="D275" s="19"/>
      <c r="E275" s="19"/>
      <c r="F275" s="19"/>
      <c r="G275" s="19"/>
      <c r="H275" s="19"/>
      <c r="I275" s="19"/>
      <c r="J275" s="18"/>
      <c r="K275" s="18"/>
      <c r="L275" s="18"/>
      <c r="M275" s="18"/>
      <c r="N275" s="18"/>
      <c r="O275" s="18"/>
      <c r="P275" s="18"/>
      <c r="Q275" s="18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ht="14.25" customHeight="1">
      <c r="A276" s="19"/>
      <c r="B276" s="19"/>
      <c r="C276" s="19"/>
      <c r="D276" s="19"/>
      <c r="E276" s="19"/>
      <c r="F276" s="19"/>
      <c r="G276" s="19"/>
      <c r="H276" s="19"/>
      <c r="I276" s="19"/>
      <c r="J276" s="18"/>
      <c r="K276" s="18"/>
      <c r="L276" s="18"/>
      <c r="M276" s="18"/>
      <c r="N276" s="18"/>
      <c r="O276" s="18"/>
      <c r="P276" s="18"/>
      <c r="Q276" s="18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ht="14.25" customHeight="1">
      <c r="A277" s="19"/>
      <c r="B277" s="19"/>
      <c r="C277" s="19"/>
      <c r="D277" s="19"/>
      <c r="E277" s="19"/>
      <c r="F277" s="19"/>
      <c r="G277" s="19"/>
      <c r="H277" s="19"/>
      <c r="I277" s="19"/>
      <c r="J277" s="18"/>
      <c r="K277" s="18"/>
      <c r="L277" s="18"/>
      <c r="M277" s="18"/>
      <c r="N277" s="18"/>
      <c r="O277" s="18"/>
      <c r="P277" s="18"/>
      <c r="Q277" s="18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ht="14.25" customHeight="1">
      <c r="A278" s="19"/>
      <c r="B278" s="19"/>
      <c r="C278" s="19"/>
      <c r="D278" s="19"/>
      <c r="E278" s="19"/>
      <c r="F278" s="19"/>
      <c r="G278" s="19"/>
      <c r="H278" s="19"/>
      <c r="I278" s="19"/>
      <c r="J278" s="18"/>
      <c r="K278" s="18"/>
      <c r="L278" s="18"/>
      <c r="M278" s="18"/>
      <c r="N278" s="18"/>
      <c r="O278" s="18"/>
      <c r="P278" s="18"/>
      <c r="Q278" s="18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ht="14.25" customHeight="1">
      <c r="A279" s="19"/>
      <c r="B279" s="19"/>
      <c r="C279" s="19"/>
      <c r="D279" s="19"/>
      <c r="E279" s="19"/>
      <c r="F279" s="19"/>
      <c r="G279" s="19"/>
      <c r="H279" s="19"/>
      <c r="I279" s="19"/>
      <c r="J279" s="18"/>
      <c r="K279" s="18"/>
      <c r="L279" s="18"/>
      <c r="M279" s="18"/>
      <c r="N279" s="18"/>
      <c r="O279" s="18"/>
      <c r="P279" s="18"/>
      <c r="Q279" s="18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ht="14.25" customHeight="1">
      <c r="A280" s="19"/>
      <c r="B280" s="19"/>
      <c r="C280" s="19"/>
      <c r="D280" s="19"/>
      <c r="E280" s="19"/>
      <c r="F280" s="19"/>
      <c r="G280" s="19"/>
      <c r="H280" s="19"/>
      <c r="I280" s="19"/>
      <c r="J280" s="18"/>
      <c r="K280" s="18"/>
      <c r="L280" s="18"/>
      <c r="M280" s="18"/>
      <c r="N280" s="18"/>
      <c r="O280" s="18"/>
      <c r="P280" s="18"/>
      <c r="Q280" s="18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ht="14.25" customHeight="1">
      <c r="A281" s="19"/>
      <c r="B281" s="19"/>
      <c r="C281" s="19"/>
      <c r="D281" s="19"/>
      <c r="E281" s="19"/>
      <c r="F281" s="19"/>
      <c r="G281" s="19"/>
      <c r="H281" s="19"/>
      <c r="I281" s="19"/>
      <c r="J281" s="18"/>
      <c r="K281" s="18"/>
      <c r="L281" s="18"/>
      <c r="M281" s="18"/>
      <c r="N281" s="18"/>
      <c r="O281" s="18"/>
      <c r="P281" s="18"/>
      <c r="Q281" s="18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ht="14.25" customHeight="1">
      <c r="A282" s="19"/>
      <c r="B282" s="19"/>
      <c r="C282" s="19"/>
      <c r="D282" s="19"/>
      <c r="E282" s="19"/>
      <c r="F282" s="19"/>
      <c r="G282" s="19"/>
      <c r="H282" s="19"/>
      <c r="I282" s="19"/>
      <c r="J282" s="18"/>
      <c r="K282" s="18"/>
      <c r="L282" s="18"/>
      <c r="M282" s="18"/>
      <c r="N282" s="18"/>
      <c r="O282" s="18"/>
      <c r="P282" s="18"/>
      <c r="Q282" s="18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ht="14.25" customHeight="1">
      <c r="A283" s="19"/>
      <c r="B283" s="19"/>
      <c r="C283" s="19"/>
      <c r="D283" s="19"/>
      <c r="E283" s="19"/>
      <c r="F283" s="19"/>
      <c r="G283" s="19"/>
      <c r="H283" s="19"/>
      <c r="I283" s="19"/>
      <c r="J283" s="18"/>
      <c r="K283" s="18"/>
      <c r="L283" s="18"/>
      <c r="M283" s="18"/>
      <c r="N283" s="18"/>
      <c r="O283" s="18"/>
      <c r="P283" s="18"/>
      <c r="Q283" s="18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ht="14.25" customHeight="1">
      <c r="A284" s="19"/>
      <c r="B284" s="19"/>
      <c r="C284" s="19"/>
      <c r="D284" s="19"/>
      <c r="E284" s="19"/>
      <c r="F284" s="19"/>
      <c r="G284" s="19"/>
      <c r="H284" s="19"/>
      <c r="I284" s="19"/>
      <c r="J284" s="18"/>
      <c r="K284" s="18"/>
      <c r="L284" s="18"/>
      <c r="M284" s="18"/>
      <c r="N284" s="18"/>
      <c r="O284" s="18"/>
      <c r="P284" s="18"/>
      <c r="Q284" s="18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ht="14.25" customHeight="1">
      <c r="A285" s="19"/>
      <c r="B285" s="19"/>
      <c r="C285" s="19"/>
      <c r="D285" s="19"/>
      <c r="E285" s="19"/>
      <c r="F285" s="19"/>
      <c r="G285" s="19"/>
      <c r="H285" s="19"/>
      <c r="I285" s="19"/>
      <c r="J285" s="18"/>
      <c r="K285" s="18"/>
      <c r="L285" s="18"/>
      <c r="M285" s="18"/>
      <c r="N285" s="18"/>
      <c r="O285" s="18"/>
      <c r="P285" s="18"/>
      <c r="Q285" s="18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ht="14.25" customHeight="1">
      <c r="A286" s="19"/>
      <c r="B286" s="19"/>
      <c r="C286" s="19"/>
      <c r="D286" s="19"/>
      <c r="E286" s="19"/>
      <c r="F286" s="19"/>
      <c r="G286" s="19"/>
      <c r="H286" s="19"/>
      <c r="I286" s="19"/>
      <c r="J286" s="18"/>
      <c r="K286" s="18"/>
      <c r="L286" s="18"/>
      <c r="M286" s="18"/>
      <c r="N286" s="18"/>
      <c r="O286" s="18"/>
      <c r="P286" s="18"/>
      <c r="Q286" s="18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ht="14.25" customHeight="1">
      <c r="A287" s="19"/>
      <c r="B287" s="19"/>
      <c r="C287" s="19"/>
      <c r="D287" s="19"/>
      <c r="E287" s="19"/>
      <c r="F287" s="19"/>
      <c r="G287" s="19"/>
      <c r="H287" s="19"/>
      <c r="I287" s="19"/>
      <c r="J287" s="18"/>
      <c r="K287" s="18"/>
      <c r="L287" s="18"/>
      <c r="M287" s="18"/>
      <c r="N287" s="18"/>
      <c r="O287" s="18"/>
      <c r="P287" s="18"/>
      <c r="Q287" s="18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ht="14.25" customHeight="1">
      <c r="A288" s="19"/>
      <c r="B288" s="19"/>
      <c r="C288" s="19"/>
      <c r="D288" s="19"/>
      <c r="E288" s="19"/>
      <c r="F288" s="19"/>
      <c r="G288" s="19"/>
      <c r="H288" s="19"/>
      <c r="I288" s="19"/>
      <c r="J288" s="18"/>
      <c r="K288" s="18"/>
      <c r="L288" s="18"/>
      <c r="M288" s="18"/>
      <c r="N288" s="18"/>
      <c r="O288" s="18"/>
      <c r="P288" s="18"/>
      <c r="Q288" s="18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ht="14.25" customHeight="1">
      <c r="A289" s="19"/>
      <c r="B289" s="19"/>
      <c r="C289" s="19"/>
      <c r="D289" s="19"/>
      <c r="E289" s="19"/>
      <c r="F289" s="19"/>
      <c r="G289" s="19"/>
      <c r="H289" s="19"/>
      <c r="I289" s="19"/>
      <c r="J289" s="18"/>
      <c r="K289" s="18"/>
      <c r="L289" s="18"/>
      <c r="M289" s="18"/>
      <c r="N289" s="18"/>
      <c r="O289" s="18"/>
      <c r="P289" s="18"/>
      <c r="Q289" s="18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ht="14.25" customHeight="1">
      <c r="A290" s="19"/>
      <c r="B290" s="19"/>
      <c r="C290" s="19"/>
      <c r="D290" s="19"/>
      <c r="E290" s="19"/>
      <c r="F290" s="19"/>
      <c r="G290" s="19"/>
      <c r="H290" s="19"/>
      <c r="I290" s="19"/>
      <c r="J290" s="18"/>
      <c r="K290" s="18"/>
      <c r="L290" s="18"/>
      <c r="M290" s="18"/>
      <c r="N290" s="18"/>
      <c r="O290" s="18"/>
      <c r="P290" s="18"/>
      <c r="Q290" s="18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ht="14.25" customHeight="1">
      <c r="A291" s="19"/>
      <c r="B291" s="19"/>
      <c r="C291" s="19"/>
      <c r="D291" s="19"/>
      <c r="E291" s="19"/>
      <c r="F291" s="19"/>
      <c r="G291" s="19"/>
      <c r="H291" s="19"/>
      <c r="I291" s="19"/>
      <c r="J291" s="18"/>
      <c r="K291" s="18"/>
      <c r="L291" s="18"/>
      <c r="M291" s="18"/>
      <c r="N291" s="18"/>
      <c r="O291" s="18"/>
      <c r="P291" s="18"/>
      <c r="Q291" s="18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ht="14.25" customHeight="1">
      <c r="A292" s="19"/>
      <c r="B292" s="19"/>
      <c r="C292" s="19"/>
      <c r="D292" s="19"/>
      <c r="E292" s="19"/>
      <c r="F292" s="19"/>
      <c r="G292" s="19"/>
      <c r="H292" s="19"/>
      <c r="I292" s="19"/>
      <c r="J292" s="18"/>
      <c r="K292" s="18"/>
      <c r="L292" s="18"/>
      <c r="M292" s="18"/>
      <c r="N292" s="18"/>
      <c r="O292" s="18"/>
      <c r="P292" s="18"/>
      <c r="Q292" s="18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ht="14.25" customHeight="1">
      <c r="A293" s="19"/>
      <c r="B293" s="19"/>
      <c r="C293" s="19"/>
      <c r="D293" s="19"/>
      <c r="E293" s="19"/>
      <c r="F293" s="19"/>
      <c r="G293" s="19"/>
      <c r="H293" s="19"/>
      <c r="I293" s="19"/>
      <c r="J293" s="18"/>
      <c r="K293" s="18"/>
      <c r="L293" s="18"/>
      <c r="M293" s="18"/>
      <c r="N293" s="18"/>
      <c r="O293" s="18"/>
      <c r="P293" s="18"/>
      <c r="Q293" s="18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ht="14.25" customHeight="1">
      <c r="A294" s="19"/>
      <c r="B294" s="19"/>
      <c r="C294" s="19"/>
      <c r="D294" s="19"/>
      <c r="E294" s="19"/>
      <c r="F294" s="19"/>
      <c r="G294" s="19"/>
      <c r="H294" s="19"/>
      <c r="I294" s="19"/>
      <c r="J294" s="18"/>
      <c r="K294" s="18"/>
      <c r="L294" s="18"/>
      <c r="M294" s="18"/>
      <c r="N294" s="18"/>
      <c r="O294" s="18"/>
      <c r="P294" s="18"/>
      <c r="Q294" s="18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ht="14.25" customHeight="1">
      <c r="A295" s="19"/>
      <c r="B295" s="19"/>
      <c r="C295" s="19"/>
      <c r="D295" s="19"/>
      <c r="E295" s="19"/>
      <c r="F295" s="19"/>
      <c r="G295" s="19"/>
      <c r="H295" s="19"/>
      <c r="I295" s="19"/>
      <c r="J295" s="18"/>
      <c r="K295" s="18"/>
      <c r="L295" s="18"/>
      <c r="M295" s="18"/>
      <c r="N295" s="18"/>
      <c r="O295" s="18"/>
      <c r="P295" s="18"/>
      <c r="Q295" s="18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ht="14.25" customHeight="1">
      <c r="A296" s="19"/>
      <c r="B296" s="19"/>
      <c r="C296" s="19"/>
      <c r="D296" s="19"/>
      <c r="E296" s="19"/>
      <c r="F296" s="19"/>
      <c r="G296" s="19"/>
      <c r="H296" s="19"/>
      <c r="I296" s="19"/>
      <c r="J296" s="18"/>
      <c r="K296" s="18"/>
      <c r="L296" s="18"/>
      <c r="M296" s="18"/>
      <c r="N296" s="18"/>
      <c r="O296" s="18"/>
      <c r="P296" s="18"/>
      <c r="Q296" s="18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ht="14.25" customHeight="1">
      <c r="A297" s="19"/>
      <c r="B297" s="19"/>
      <c r="C297" s="19"/>
      <c r="D297" s="19"/>
      <c r="E297" s="19"/>
      <c r="F297" s="19"/>
      <c r="G297" s="19"/>
      <c r="H297" s="19"/>
      <c r="I297" s="19"/>
      <c r="J297" s="18"/>
      <c r="K297" s="18"/>
      <c r="L297" s="18"/>
      <c r="M297" s="18"/>
      <c r="N297" s="18"/>
      <c r="O297" s="18"/>
      <c r="P297" s="18"/>
      <c r="Q297" s="18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ht="14.25" customHeight="1">
      <c r="A298" s="19"/>
      <c r="B298" s="19"/>
      <c r="C298" s="19"/>
      <c r="D298" s="19"/>
      <c r="E298" s="19"/>
      <c r="F298" s="19"/>
      <c r="G298" s="19"/>
      <c r="H298" s="19"/>
      <c r="I298" s="19"/>
      <c r="J298" s="18"/>
      <c r="K298" s="18"/>
      <c r="L298" s="18"/>
      <c r="M298" s="18"/>
      <c r="N298" s="18"/>
      <c r="O298" s="18"/>
      <c r="P298" s="18"/>
      <c r="Q298" s="18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ht="14.25" customHeight="1">
      <c r="A299" s="19"/>
      <c r="B299" s="19"/>
      <c r="C299" s="19"/>
      <c r="D299" s="19"/>
      <c r="E299" s="19"/>
      <c r="F299" s="19"/>
      <c r="G299" s="19"/>
      <c r="H299" s="19"/>
      <c r="I299" s="19"/>
      <c r="J299" s="18"/>
      <c r="K299" s="18"/>
      <c r="L299" s="18"/>
      <c r="M299" s="18"/>
      <c r="N299" s="18"/>
      <c r="O299" s="18"/>
      <c r="P299" s="18"/>
      <c r="Q299" s="18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ht="14.25" customHeight="1">
      <c r="A300" s="19"/>
      <c r="B300" s="19"/>
      <c r="C300" s="19"/>
      <c r="D300" s="19"/>
      <c r="E300" s="19"/>
      <c r="F300" s="19"/>
      <c r="G300" s="19"/>
      <c r="H300" s="19"/>
      <c r="I300" s="19"/>
      <c r="J300" s="18"/>
      <c r="K300" s="18"/>
      <c r="L300" s="18"/>
      <c r="M300" s="18"/>
      <c r="N300" s="18"/>
      <c r="O300" s="18"/>
      <c r="P300" s="18"/>
      <c r="Q300" s="18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ht="14.25" customHeight="1">
      <c r="A301" s="19"/>
      <c r="B301" s="19"/>
      <c r="C301" s="19"/>
      <c r="D301" s="19"/>
      <c r="E301" s="19"/>
      <c r="F301" s="19"/>
      <c r="G301" s="19"/>
      <c r="H301" s="19"/>
      <c r="I301" s="19"/>
      <c r="J301" s="18"/>
      <c r="K301" s="18"/>
      <c r="L301" s="18"/>
      <c r="M301" s="18"/>
      <c r="N301" s="18"/>
      <c r="O301" s="18"/>
      <c r="P301" s="18"/>
      <c r="Q301" s="18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ht="14.25" customHeight="1">
      <c r="A302" s="19"/>
      <c r="B302" s="19"/>
      <c r="C302" s="19"/>
      <c r="D302" s="19"/>
      <c r="E302" s="19"/>
      <c r="F302" s="19"/>
      <c r="G302" s="19"/>
      <c r="H302" s="19"/>
      <c r="I302" s="19"/>
      <c r="J302" s="18"/>
      <c r="K302" s="18"/>
      <c r="L302" s="18"/>
      <c r="M302" s="18"/>
      <c r="N302" s="18"/>
      <c r="O302" s="18"/>
      <c r="P302" s="18"/>
      <c r="Q302" s="18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ht="14.25" customHeight="1">
      <c r="A303" s="19"/>
      <c r="B303" s="19"/>
      <c r="C303" s="19"/>
      <c r="D303" s="19"/>
      <c r="E303" s="19"/>
      <c r="F303" s="19"/>
      <c r="G303" s="19"/>
      <c r="H303" s="19"/>
      <c r="I303" s="19"/>
      <c r="J303" s="18"/>
      <c r="K303" s="18"/>
      <c r="L303" s="18"/>
      <c r="M303" s="18"/>
      <c r="N303" s="18"/>
      <c r="O303" s="18"/>
      <c r="P303" s="18"/>
      <c r="Q303" s="18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ht="14.25" customHeight="1">
      <c r="A304" s="19"/>
      <c r="B304" s="19"/>
      <c r="C304" s="19"/>
      <c r="D304" s="19"/>
      <c r="E304" s="19"/>
      <c r="F304" s="19"/>
      <c r="G304" s="19"/>
      <c r="H304" s="19"/>
      <c r="I304" s="19"/>
      <c r="J304" s="18"/>
      <c r="K304" s="18"/>
      <c r="L304" s="18"/>
      <c r="M304" s="18"/>
      <c r="N304" s="18"/>
      <c r="O304" s="18"/>
      <c r="P304" s="18"/>
      <c r="Q304" s="18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ht="14.25" customHeight="1">
      <c r="A305" s="19"/>
      <c r="B305" s="19"/>
      <c r="C305" s="19"/>
      <c r="D305" s="19"/>
      <c r="E305" s="19"/>
      <c r="F305" s="19"/>
      <c r="G305" s="19"/>
      <c r="H305" s="19"/>
      <c r="I305" s="19"/>
      <c r="J305" s="18"/>
      <c r="K305" s="18"/>
      <c r="L305" s="18"/>
      <c r="M305" s="18"/>
      <c r="N305" s="18"/>
      <c r="O305" s="18"/>
      <c r="P305" s="18"/>
      <c r="Q305" s="18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ht="14.25" customHeight="1">
      <c r="A306" s="19"/>
      <c r="B306" s="19"/>
      <c r="C306" s="19"/>
      <c r="D306" s="19"/>
      <c r="E306" s="19"/>
      <c r="F306" s="19"/>
      <c r="G306" s="19"/>
      <c r="H306" s="19"/>
      <c r="I306" s="19"/>
      <c r="J306" s="18"/>
      <c r="K306" s="18"/>
      <c r="L306" s="18"/>
      <c r="M306" s="18"/>
      <c r="N306" s="18"/>
      <c r="O306" s="18"/>
      <c r="P306" s="18"/>
      <c r="Q306" s="18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ht="14.25" customHeight="1">
      <c r="A307" s="19"/>
      <c r="B307" s="19"/>
      <c r="C307" s="19"/>
      <c r="D307" s="19"/>
      <c r="E307" s="19"/>
      <c r="F307" s="19"/>
      <c r="G307" s="19"/>
      <c r="H307" s="19"/>
      <c r="I307" s="19"/>
      <c r="J307" s="18"/>
      <c r="K307" s="18"/>
      <c r="L307" s="18"/>
      <c r="M307" s="18"/>
      <c r="N307" s="18"/>
      <c r="O307" s="18"/>
      <c r="P307" s="18"/>
      <c r="Q307" s="18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ht="14.25" customHeight="1">
      <c r="A308" s="19"/>
      <c r="B308" s="19"/>
      <c r="C308" s="19"/>
      <c r="D308" s="19"/>
      <c r="E308" s="19"/>
      <c r="F308" s="19"/>
      <c r="G308" s="19"/>
      <c r="H308" s="19"/>
      <c r="I308" s="19"/>
      <c r="J308" s="18"/>
      <c r="K308" s="18"/>
      <c r="L308" s="18"/>
      <c r="M308" s="18"/>
      <c r="N308" s="18"/>
      <c r="O308" s="18"/>
      <c r="P308" s="18"/>
      <c r="Q308" s="18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ht="14.25" customHeight="1">
      <c r="A309" s="19"/>
      <c r="B309" s="19"/>
      <c r="C309" s="19"/>
      <c r="D309" s="19"/>
      <c r="E309" s="19"/>
      <c r="F309" s="19"/>
      <c r="G309" s="19"/>
      <c r="H309" s="19"/>
      <c r="I309" s="19"/>
      <c r="J309" s="18"/>
      <c r="K309" s="18"/>
      <c r="L309" s="18"/>
      <c r="M309" s="18"/>
      <c r="N309" s="18"/>
      <c r="O309" s="18"/>
      <c r="P309" s="18"/>
      <c r="Q309" s="18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ht="14.25" customHeight="1">
      <c r="A310" s="19"/>
      <c r="B310" s="19"/>
      <c r="C310" s="19"/>
      <c r="D310" s="19"/>
      <c r="E310" s="19"/>
      <c r="F310" s="19"/>
      <c r="G310" s="19"/>
      <c r="H310" s="19"/>
      <c r="I310" s="19"/>
      <c r="J310" s="18"/>
      <c r="K310" s="18"/>
      <c r="L310" s="18"/>
      <c r="M310" s="18"/>
      <c r="N310" s="18"/>
      <c r="O310" s="18"/>
      <c r="P310" s="18"/>
      <c r="Q310" s="18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ht="14.25" customHeight="1">
      <c r="A311" s="19"/>
      <c r="B311" s="19"/>
      <c r="C311" s="19"/>
      <c r="D311" s="19"/>
      <c r="E311" s="19"/>
      <c r="F311" s="19"/>
      <c r="G311" s="19"/>
      <c r="H311" s="19"/>
      <c r="I311" s="19"/>
      <c r="J311" s="18"/>
      <c r="K311" s="18"/>
      <c r="L311" s="18"/>
      <c r="M311" s="18"/>
      <c r="N311" s="18"/>
      <c r="O311" s="18"/>
      <c r="P311" s="18"/>
      <c r="Q311" s="18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ht="14.25" customHeight="1">
      <c r="A312" s="19"/>
      <c r="B312" s="19"/>
      <c r="C312" s="19"/>
      <c r="D312" s="19"/>
      <c r="E312" s="19"/>
      <c r="F312" s="19"/>
      <c r="G312" s="19"/>
      <c r="H312" s="19"/>
      <c r="I312" s="19"/>
      <c r="J312" s="18"/>
      <c r="K312" s="18"/>
      <c r="L312" s="18"/>
      <c r="M312" s="18"/>
      <c r="N312" s="18"/>
      <c r="O312" s="18"/>
      <c r="P312" s="18"/>
      <c r="Q312" s="18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ht="14.25" customHeight="1">
      <c r="A313" s="19"/>
      <c r="B313" s="19"/>
      <c r="C313" s="19"/>
      <c r="D313" s="19"/>
      <c r="E313" s="19"/>
      <c r="F313" s="19"/>
      <c r="G313" s="19"/>
      <c r="H313" s="19"/>
      <c r="I313" s="19"/>
      <c r="J313" s="18"/>
      <c r="K313" s="18"/>
      <c r="L313" s="18"/>
      <c r="M313" s="18"/>
      <c r="N313" s="18"/>
      <c r="O313" s="18"/>
      <c r="P313" s="18"/>
      <c r="Q313" s="18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ht="14.25" customHeight="1">
      <c r="A314" s="19"/>
      <c r="B314" s="19"/>
      <c r="C314" s="19"/>
      <c r="D314" s="19"/>
      <c r="E314" s="19"/>
      <c r="F314" s="19"/>
      <c r="G314" s="19"/>
      <c r="H314" s="19"/>
      <c r="I314" s="19"/>
      <c r="J314" s="18"/>
      <c r="K314" s="18"/>
      <c r="L314" s="18"/>
      <c r="M314" s="18"/>
      <c r="N314" s="18"/>
      <c r="O314" s="18"/>
      <c r="P314" s="18"/>
      <c r="Q314" s="18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ht="14.25" customHeight="1">
      <c r="A315" s="19"/>
      <c r="B315" s="19"/>
      <c r="C315" s="19"/>
      <c r="D315" s="19"/>
      <c r="E315" s="19"/>
      <c r="F315" s="19"/>
      <c r="G315" s="19"/>
      <c r="H315" s="19"/>
      <c r="I315" s="19"/>
      <c r="J315" s="18"/>
      <c r="K315" s="18"/>
      <c r="L315" s="18"/>
      <c r="M315" s="18"/>
      <c r="N315" s="18"/>
      <c r="O315" s="18"/>
      <c r="P315" s="18"/>
      <c r="Q315" s="18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ht="14.25" customHeight="1">
      <c r="A316" s="19"/>
      <c r="B316" s="19"/>
      <c r="C316" s="19"/>
      <c r="D316" s="19"/>
      <c r="E316" s="19"/>
      <c r="F316" s="19"/>
      <c r="G316" s="19"/>
      <c r="H316" s="19"/>
      <c r="I316" s="19"/>
      <c r="J316" s="18"/>
      <c r="K316" s="18"/>
      <c r="L316" s="18"/>
      <c r="M316" s="18"/>
      <c r="N316" s="18"/>
      <c r="O316" s="18"/>
      <c r="P316" s="18"/>
      <c r="Q316" s="18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ht="14.25" customHeight="1">
      <c r="A317" s="19"/>
      <c r="B317" s="19"/>
      <c r="C317" s="19"/>
      <c r="D317" s="19"/>
      <c r="E317" s="19"/>
      <c r="F317" s="19"/>
      <c r="G317" s="19"/>
      <c r="H317" s="19"/>
      <c r="I317" s="19"/>
      <c r="J317" s="18"/>
      <c r="K317" s="18"/>
      <c r="L317" s="18"/>
      <c r="M317" s="18"/>
      <c r="N317" s="18"/>
      <c r="O317" s="18"/>
      <c r="P317" s="18"/>
      <c r="Q317" s="18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ht="14.25" customHeight="1">
      <c r="A318" s="19"/>
      <c r="B318" s="19"/>
      <c r="C318" s="19"/>
      <c r="D318" s="19"/>
      <c r="E318" s="19"/>
      <c r="F318" s="19"/>
      <c r="G318" s="19"/>
      <c r="H318" s="19"/>
      <c r="I318" s="19"/>
      <c r="J318" s="18"/>
      <c r="K318" s="18"/>
      <c r="L318" s="18"/>
      <c r="M318" s="18"/>
      <c r="N318" s="18"/>
      <c r="O318" s="18"/>
      <c r="P318" s="18"/>
      <c r="Q318" s="18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ht="14.25" customHeight="1">
      <c r="A319" s="19"/>
      <c r="B319" s="19"/>
      <c r="C319" s="19"/>
      <c r="D319" s="19"/>
      <c r="E319" s="19"/>
      <c r="F319" s="19"/>
      <c r="G319" s="19"/>
      <c r="H319" s="19"/>
      <c r="I319" s="19"/>
      <c r="J319" s="18"/>
      <c r="K319" s="18"/>
      <c r="L319" s="18"/>
      <c r="M319" s="18"/>
      <c r="N319" s="18"/>
      <c r="O319" s="18"/>
      <c r="P319" s="18"/>
      <c r="Q319" s="18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ht="14.25" customHeight="1">
      <c r="A320" s="19"/>
      <c r="B320" s="19"/>
      <c r="C320" s="19"/>
      <c r="D320" s="19"/>
      <c r="E320" s="19"/>
      <c r="F320" s="19"/>
      <c r="G320" s="19"/>
      <c r="H320" s="19"/>
      <c r="I320" s="19"/>
      <c r="J320" s="18"/>
      <c r="K320" s="18"/>
      <c r="L320" s="18"/>
      <c r="M320" s="18"/>
      <c r="N320" s="18"/>
      <c r="O320" s="18"/>
      <c r="P320" s="18"/>
      <c r="Q320" s="18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</row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8"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B22:G22"/>
    <mergeCell ref="B23:G23"/>
    <mergeCell ref="A24:H24"/>
    <mergeCell ref="A26:I26"/>
    <mergeCell ref="A27:G27"/>
    <mergeCell ref="B28:G28"/>
    <mergeCell ref="B29:G29"/>
    <mergeCell ref="A30:G30"/>
    <mergeCell ref="A33:G33"/>
    <mergeCell ref="B34:G34"/>
    <mergeCell ref="B35:G35"/>
    <mergeCell ref="B36:G36"/>
    <mergeCell ref="B37:G37"/>
    <mergeCell ref="B38:G38"/>
    <mergeCell ref="B39:G39"/>
    <mergeCell ref="B40:G40"/>
    <mergeCell ref="B41:G41"/>
    <mergeCell ref="A42:G42"/>
    <mergeCell ref="A44:G44"/>
    <mergeCell ref="B45:G45"/>
    <mergeCell ref="B46:G46"/>
    <mergeCell ref="B47:G47"/>
    <mergeCell ref="B48:G48"/>
    <mergeCell ref="B49:G49"/>
    <mergeCell ref="B50:G50"/>
    <mergeCell ref="B103:G103"/>
    <mergeCell ref="B104:G104"/>
    <mergeCell ref="B105:G105"/>
    <mergeCell ref="B106:G106"/>
    <mergeCell ref="B107:G107"/>
    <mergeCell ref="B108:G108"/>
    <mergeCell ref="A109:G109"/>
    <mergeCell ref="B117:H117"/>
    <mergeCell ref="B118:H118"/>
    <mergeCell ref="A119:H119"/>
    <mergeCell ref="B120:G120"/>
    <mergeCell ref="A149:B149"/>
    <mergeCell ref="A150:B150"/>
    <mergeCell ref="A110:I110"/>
    <mergeCell ref="A111:H111"/>
    <mergeCell ref="B112:H112"/>
    <mergeCell ref="B113:H113"/>
    <mergeCell ref="B114:H114"/>
    <mergeCell ref="B115:H115"/>
    <mergeCell ref="B116:H116"/>
    <mergeCell ref="A51:H51"/>
    <mergeCell ref="A54:I54"/>
    <mergeCell ref="A55:H55"/>
    <mergeCell ref="B56:H56"/>
    <mergeCell ref="B57:H57"/>
    <mergeCell ref="B58:H58"/>
    <mergeCell ref="A59:H59"/>
    <mergeCell ref="A60:I60"/>
    <mergeCell ref="A61:I61"/>
    <mergeCell ref="B62:G62"/>
    <mergeCell ref="B63:G63"/>
    <mergeCell ref="B64:G64"/>
    <mergeCell ref="B65:G65"/>
    <mergeCell ref="B66:G66"/>
    <mergeCell ref="B67:G67"/>
    <mergeCell ref="B68:G68"/>
    <mergeCell ref="B69:G69"/>
    <mergeCell ref="A70:G70"/>
    <mergeCell ref="A71:I71"/>
    <mergeCell ref="A72:I72"/>
    <mergeCell ref="A74:G74"/>
    <mergeCell ref="B75:G75"/>
    <mergeCell ref="B76:G76"/>
    <mergeCell ref="B77:G77"/>
    <mergeCell ref="B78:G78"/>
    <mergeCell ref="B79:G79"/>
    <mergeCell ref="B80:G80"/>
    <mergeCell ref="A81:G81"/>
    <mergeCell ref="A82:I82"/>
    <mergeCell ref="A83:G83"/>
    <mergeCell ref="B84:G84"/>
    <mergeCell ref="A85:G85"/>
    <mergeCell ref="A87:I87"/>
    <mergeCell ref="A88:H88"/>
    <mergeCell ref="B89:H89"/>
    <mergeCell ref="B90:H90"/>
    <mergeCell ref="A91:H91"/>
    <mergeCell ref="A92:I92"/>
    <mergeCell ref="A93:I93"/>
    <mergeCell ref="B94:G94"/>
    <mergeCell ref="B95:G95"/>
    <mergeCell ref="B96:G96"/>
    <mergeCell ref="A97:G97"/>
    <mergeCell ref="A98:I98"/>
    <mergeCell ref="A99:C99"/>
    <mergeCell ref="A100:C100"/>
    <mergeCell ref="G100:H100"/>
    <mergeCell ref="A101:I101"/>
    <mergeCell ref="B102:G102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4.0"/>
    <col customWidth="1" min="2" max="2" width="17.0"/>
    <col customWidth="1" min="3" max="3" width="24.13"/>
    <col customWidth="1" min="4" max="4" width="17.5"/>
    <col customWidth="1" min="5" max="5" width="26.13"/>
    <col customWidth="1" min="6" max="6" width="10.75"/>
    <col customWidth="1" min="7" max="7" width="15.38"/>
    <col customWidth="1" min="8" max="8" width="11.75"/>
    <col customWidth="1" min="9" max="9" width="35.7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17"/>
      <c r="B1" s="17"/>
      <c r="C1" s="17"/>
      <c r="D1" s="17"/>
      <c r="E1" s="15"/>
      <c r="F1" s="17"/>
      <c r="G1" s="17"/>
      <c r="H1" s="15"/>
      <c r="I1" s="15"/>
      <c r="J1" s="18"/>
      <c r="K1" s="18"/>
      <c r="L1" s="18"/>
      <c r="M1" s="18"/>
      <c r="N1" s="18"/>
      <c r="O1" s="18"/>
      <c r="P1" s="18"/>
      <c r="Q1" s="18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ht="16.5" customHeight="1">
      <c r="A2" s="20" t="s">
        <v>13</v>
      </c>
      <c r="B2" s="21"/>
      <c r="C2" s="21"/>
      <c r="D2" s="21"/>
      <c r="E2" s="21"/>
      <c r="F2" s="21"/>
      <c r="G2" s="21"/>
      <c r="H2" s="21"/>
      <c r="I2" s="22"/>
      <c r="J2" s="18"/>
      <c r="K2" s="18"/>
      <c r="L2" s="18"/>
      <c r="M2" s="18"/>
      <c r="N2" s="18"/>
      <c r="O2" s="18"/>
      <c r="P2" s="18"/>
      <c r="Q2" s="18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ht="16.5" customHeight="1">
      <c r="A3" s="23" t="s">
        <v>14</v>
      </c>
      <c r="B3" s="24" t="s">
        <v>15</v>
      </c>
      <c r="C3" s="21"/>
      <c r="D3" s="21"/>
      <c r="E3" s="21"/>
      <c r="F3" s="21"/>
      <c r="G3" s="21"/>
      <c r="H3" s="22"/>
      <c r="I3" s="25"/>
      <c r="J3" s="18"/>
      <c r="K3" s="18"/>
      <c r="L3" s="18"/>
      <c r="M3" s="18"/>
      <c r="N3" s="18"/>
      <c r="O3" s="18"/>
      <c r="P3" s="18"/>
      <c r="Q3" s="18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ht="16.5" customHeight="1">
      <c r="A4" s="23" t="s">
        <v>16</v>
      </c>
      <c r="B4" s="24" t="s">
        <v>17</v>
      </c>
      <c r="C4" s="21"/>
      <c r="D4" s="21"/>
      <c r="E4" s="21"/>
      <c r="F4" s="21"/>
      <c r="G4" s="21"/>
      <c r="H4" s="22"/>
      <c r="I4" s="23" t="s">
        <v>18</v>
      </c>
      <c r="J4" s="26"/>
      <c r="K4" s="26"/>
      <c r="L4" s="26"/>
      <c r="M4" s="18"/>
      <c r="N4" s="18"/>
      <c r="O4" s="18"/>
      <c r="P4" s="18"/>
      <c r="Q4" s="18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ht="16.5" customHeight="1">
      <c r="A5" s="23" t="s">
        <v>19</v>
      </c>
      <c r="B5" s="24" t="s">
        <v>20</v>
      </c>
      <c r="C5" s="21"/>
      <c r="D5" s="21"/>
      <c r="E5" s="21"/>
      <c r="F5" s="21"/>
      <c r="G5" s="21"/>
      <c r="H5" s="22"/>
      <c r="I5" s="23"/>
      <c r="J5" s="26"/>
      <c r="K5" s="26"/>
      <c r="L5" s="26"/>
      <c r="M5" s="18"/>
      <c r="N5" s="18"/>
      <c r="O5" s="18"/>
      <c r="P5" s="18"/>
      <c r="Q5" s="18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ht="16.5" customHeight="1">
      <c r="A6" s="23" t="s">
        <v>21</v>
      </c>
      <c r="B6" s="24" t="s">
        <v>22</v>
      </c>
      <c r="C6" s="21"/>
      <c r="D6" s="21"/>
      <c r="E6" s="21"/>
      <c r="F6" s="21"/>
      <c r="G6" s="21"/>
      <c r="H6" s="22"/>
      <c r="I6" s="23">
        <v>12.0</v>
      </c>
      <c r="J6" s="26"/>
      <c r="K6" s="26"/>
      <c r="L6" s="26"/>
      <c r="M6" s="18"/>
      <c r="N6" s="18"/>
      <c r="O6" s="18"/>
      <c r="P6" s="18"/>
      <c r="Q6" s="18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ht="16.5" customHeight="1">
      <c r="A7" s="6"/>
      <c r="B7" s="6"/>
      <c r="C7" s="6"/>
      <c r="D7" s="6"/>
      <c r="E7" s="6"/>
      <c r="F7" s="6"/>
      <c r="G7" s="6"/>
      <c r="H7" s="6"/>
      <c r="I7" s="27">
        <v>15.22</v>
      </c>
      <c r="J7" s="26"/>
      <c r="K7" s="26"/>
      <c r="L7" s="26"/>
      <c r="M7" s="18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ht="12.75" customHeight="1">
      <c r="A8" s="20" t="s">
        <v>23</v>
      </c>
      <c r="B8" s="21"/>
      <c r="C8" s="21"/>
      <c r="D8" s="21"/>
      <c r="E8" s="21"/>
      <c r="F8" s="21"/>
      <c r="G8" s="21"/>
      <c r="H8" s="21"/>
      <c r="I8" s="22"/>
      <c r="J8" s="26"/>
      <c r="K8" s="26"/>
      <c r="L8" s="26"/>
      <c r="M8" s="18"/>
      <c r="N8" s="18"/>
      <c r="O8" s="18"/>
      <c r="P8" s="18"/>
      <c r="Q8" s="18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ht="14.25" customHeight="1">
      <c r="A9" s="24" t="s">
        <v>24</v>
      </c>
      <c r="B9" s="22"/>
      <c r="C9" s="24" t="s">
        <v>25</v>
      </c>
      <c r="D9" s="22"/>
      <c r="E9" s="24" t="s">
        <v>26</v>
      </c>
      <c r="F9" s="21"/>
      <c r="G9" s="21"/>
      <c r="H9" s="21"/>
      <c r="I9" s="22"/>
      <c r="J9" s="26"/>
      <c r="K9" s="26"/>
      <c r="L9" s="26"/>
      <c r="M9" s="18"/>
      <c r="N9" s="18"/>
      <c r="O9" s="18"/>
      <c r="P9" s="18"/>
      <c r="Q9" s="18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ht="16.5" customHeight="1">
      <c r="A10" s="28" t="s">
        <v>134</v>
      </c>
      <c r="B10" s="22"/>
      <c r="C10" s="24" t="s">
        <v>0</v>
      </c>
      <c r="D10" s="22"/>
      <c r="E10" s="24"/>
      <c r="F10" s="21"/>
      <c r="G10" s="21"/>
      <c r="H10" s="21"/>
      <c r="I10" s="22"/>
      <c r="J10" s="26"/>
      <c r="K10" s="26"/>
      <c r="L10" s="26"/>
      <c r="M10" s="18"/>
      <c r="N10" s="18"/>
      <c r="O10" s="18"/>
      <c r="P10" s="18"/>
      <c r="Q10" s="18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</row>
    <row r="11" ht="12.75" customHeight="1">
      <c r="A11" s="6"/>
      <c r="B11" s="6"/>
      <c r="C11" s="6"/>
      <c r="D11" s="6"/>
      <c r="E11" s="6"/>
      <c r="F11" s="6"/>
      <c r="G11" s="6"/>
      <c r="H11" s="6"/>
      <c r="I11" s="6"/>
      <c r="J11" s="26"/>
      <c r="K11" s="26"/>
      <c r="L11" s="26"/>
      <c r="M11" s="18"/>
      <c r="N11" s="18"/>
      <c r="O11" s="18"/>
      <c r="P11" s="18"/>
      <c r="Q11" s="18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</row>
    <row r="12" ht="16.5" customHeight="1">
      <c r="A12" s="20" t="s">
        <v>27</v>
      </c>
      <c r="B12" s="21"/>
      <c r="C12" s="21"/>
      <c r="D12" s="21"/>
      <c r="E12" s="21"/>
      <c r="F12" s="21"/>
      <c r="G12" s="21"/>
      <c r="H12" s="21"/>
      <c r="I12" s="22"/>
      <c r="J12" s="26"/>
      <c r="K12" s="26"/>
      <c r="L12" s="26"/>
      <c r="M12" s="18"/>
      <c r="N12" s="18"/>
      <c r="O12" s="18"/>
      <c r="P12" s="18"/>
      <c r="Q12" s="18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</row>
    <row r="13" ht="12.75" customHeight="1">
      <c r="A13" s="23">
        <v>1.0</v>
      </c>
      <c r="B13" s="24" t="s">
        <v>28</v>
      </c>
      <c r="C13" s="21"/>
      <c r="D13" s="21"/>
      <c r="E13" s="21"/>
      <c r="F13" s="21"/>
      <c r="G13" s="21"/>
      <c r="H13" s="22"/>
      <c r="I13" s="29" t="str">
        <f>A10</f>
        <v>VIGIA NOTURNO</v>
      </c>
      <c r="J13" s="30"/>
      <c r="K13" s="30"/>
      <c r="L13" s="30"/>
      <c r="M13" s="30"/>
      <c r="N13" s="18"/>
      <c r="O13" s="18"/>
      <c r="P13" s="18"/>
      <c r="Q13" s="18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</row>
    <row r="14" ht="12.75" customHeight="1">
      <c r="A14" s="23">
        <v>2.0</v>
      </c>
      <c r="B14" s="24" t="s">
        <v>29</v>
      </c>
      <c r="C14" s="21"/>
      <c r="D14" s="21"/>
      <c r="E14" s="21"/>
      <c r="F14" s="21"/>
      <c r="G14" s="21"/>
      <c r="H14" s="22"/>
      <c r="I14" s="23"/>
      <c r="J14" s="30"/>
      <c r="K14" s="31"/>
      <c r="L14" s="30"/>
      <c r="M14" s="30"/>
      <c r="N14" s="18"/>
      <c r="O14" s="18"/>
      <c r="P14" s="18"/>
      <c r="Q14" s="18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</row>
    <row r="15" ht="12.75" customHeight="1">
      <c r="A15" s="23">
        <v>3.0</v>
      </c>
      <c r="B15" s="24" t="s">
        <v>30</v>
      </c>
      <c r="C15" s="21"/>
      <c r="D15" s="21"/>
      <c r="E15" s="21"/>
      <c r="F15" s="21"/>
      <c r="G15" s="21"/>
      <c r="H15" s="22"/>
      <c r="I15" s="32">
        <f>'Benefícios'!C7</f>
        <v>1834.96</v>
      </c>
      <c r="J15" s="30"/>
      <c r="K15" s="31"/>
      <c r="L15" s="30"/>
      <c r="M15" s="30"/>
      <c r="N15" s="18"/>
      <c r="O15" s="18"/>
      <c r="P15" s="18"/>
      <c r="Q15" s="18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ht="12.75" customHeight="1">
      <c r="A16" s="23">
        <v>4.0</v>
      </c>
      <c r="B16" s="24" t="s">
        <v>31</v>
      </c>
      <c r="C16" s="21"/>
      <c r="D16" s="21"/>
      <c r="E16" s="21"/>
      <c r="F16" s="21"/>
      <c r="G16" s="21"/>
      <c r="H16" s="22"/>
      <c r="I16" s="23"/>
      <c r="J16" s="30"/>
      <c r="K16" s="31"/>
      <c r="L16" s="30"/>
      <c r="M16" s="30"/>
      <c r="N16" s="18"/>
      <c r="O16" s="18"/>
      <c r="P16" s="18"/>
      <c r="Q16" s="18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ht="12.75" customHeight="1">
      <c r="A17" s="23">
        <v>5.0</v>
      </c>
      <c r="B17" s="24" t="s">
        <v>32</v>
      </c>
      <c r="C17" s="21"/>
      <c r="D17" s="21"/>
      <c r="E17" s="21"/>
      <c r="F17" s="21"/>
      <c r="G17" s="21"/>
      <c r="H17" s="22"/>
      <c r="I17" s="33">
        <v>45292.0</v>
      </c>
      <c r="J17" s="30"/>
      <c r="K17" s="30"/>
      <c r="L17" s="30"/>
      <c r="M17" s="30"/>
      <c r="N17" s="18"/>
      <c r="O17" s="18"/>
      <c r="P17" s="18"/>
      <c r="Q17" s="18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ht="16.5" customHeight="1">
      <c r="A18" s="6"/>
      <c r="J18" s="30"/>
      <c r="K18" s="30"/>
      <c r="L18" s="30"/>
      <c r="M18" s="30"/>
      <c r="N18" s="18"/>
      <c r="O18" s="18"/>
      <c r="P18" s="18"/>
      <c r="Q18" s="18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ht="16.5" customHeight="1">
      <c r="A19" s="20" t="s">
        <v>33</v>
      </c>
      <c r="B19" s="21"/>
      <c r="C19" s="21"/>
      <c r="D19" s="21"/>
      <c r="E19" s="21"/>
      <c r="F19" s="21"/>
      <c r="G19" s="21"/>
      <c r="H19" s="21"/>
      <c r="I19" s="22"/>
      <c r="J19" s="31"/>
      <c r="K19" s="30"/>
      <c r="L19" s="30"/>
      <c r="M19" s="30"/>
      <c r="N19" s="18"/>
      <c r="O19" s="18"/>
      <c r="P19" s="18"/>
      <c r="Q19" s="18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</row>
    <row r="20" ht="12.75" customHeight="1">
      <c r="A20" s="34">
        <v>1.0</v>
      </c>
      <c r="B20" s="35" t="s">
        <v>34</v>
      </c>
      <c r="C20" s="21"/>
      <c r="D20" s="21"/>
      <c r="E20" s="21"/>
      <c r="F20" s="21"/>
      <c r="G20" s="22"/>
      <c r="H20" s="34"/>
      <c r="I20" s="34" t="s">
        <v>35</v>
      </c>
      <c r="J20" s="30"/>
      <c r="K20" s="31"/>
      <c r="L20" s="30"/>
      <c r="M20" s="30"/>
      <c r="N20" s="18"/>
      <c r="O20" s="18"/>
      <c r="P20" s="18"/>
      <c r="Q20" s="18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</row>
    <row r="21" ht="12.75" customHeight="1">
      <c r="A21" s="34" t="s">
        <v>14</v>
      </c>
      <c r="B21" s="24" t="s">
        <v>36</v>
      </c>
      <c r="C21" s="21"/>
      <c r="D21" s="21"/>
      <c r="E21" s="21"/>
      <c r="F21" s="21"/>
      <c r="G21" s="22"/>
      <c r="H21" s="23"/>
      <c r="I21" s="36">
        <f>I15</f>
        <v>1834.96</v>
      </c>
      <c r="J21" s="30"/>
      <c r="K21" s="31"/>
      <c r="L21" s="37"/>
      <c r="M21" s="30"/>
      <c r="N21" s="18"/>
      <c r="O21" s="18"/>
      <c r="P21" s="18"/>
      <c r="Q21" s="18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</row>
    <row r="22" ht="12.75" customHeight="1">
      <c r="A22" s="34" t="s">
        <v>16</v>
      </c>
      <c r="B22" s="24" t="s">
        <v>135</v>
      </c>
      <c r="C22" s="21"/>
      <c r="D22" s="21"/>
      <c r="E22" s="21"/>
      <c r="F22" s="21"/>
      <c r="G22" s="22"/>
      <c r="H22" s="38"/>
      <c r="I22" s="36">
        <f>'Benefícios'!I7</f>
        <v>357.8172</v>
      </c>
      <c r="J22" s="30"/>
      <c r="K22" s="31"/>
      <c r="L22" s="30"/>
      <c r="M22" s="30"/>
      <c r="N22" s="18"/>
      <c r="O22" s="18"/>
      <c r="P22" s="18"/>
      <c r="Q22" s="18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ht="12.75" customHeight="1">
      <c r="A23" s="35" t="s">
        <v>37</v>
      </c>
      <c r="B23" s="21"/>
      <c r="C23" s="21"/>
      <c r="D23" s="21"/>
      <c r="E23" s="21"/>
      <c r="F23" s="21"/>
      <c r="G23" s="21"/>
      <c r="H23" s="22"/>
      <c r="I23" s="39">
        <f>TRUNC(SUM(I21:I22),2)</f>
        <v>2192.77</v>
      </c>
      <c r="J23" s="31"/>
      <c r="K23" s="31"/>
      <c r="L23" s="30"/>
      <c r="M23" s="30"/>
      <c r="N23" s="18"/>
      <c r="O23" s="18"/>
      <c r="P23" s="18"/>
      <c r="Q23" s="18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40"/>
      <c r="J24" s="31"/>
      <c r="K24" s="30"/>
      <c r="L24" s="30"/>
      <c r="M24" s="30"/>
      <c r="N24" s="18"/>
      <c r="O24" s="18"/>
      <c r="P24" s="18"/>
      <c r="Q24" s="18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ht="12.75" customHeight="1">
      <c r="A25" s="20" t="s">
        <v>38</v>
      </c>
      <c r="B25" s="21"/>
      <c r="C25" s="21"/>
      <c r="D25" s="21"/>
      <c r="E25" s="21"/>
      <c r="F25" s="21"/>
      <c r="G25" s="21"/>
      <c r="H25" s="21"/>
      <c r="I25" s="22"/>
      <c r="J25" s="30"/>
      <c r="K25" s="30"/>
      <c r="L25" s="30"/>
      <c r="M25" s="30"/>
      <c r="N25" s="18"/>
      <c r="O25" s="18"/>
      <c r="P25" s="18"/>
      <c r="Q25" s="18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ht="12.75" customHeight="1">
      <c r="A26" s="35" t="s">
        <v>39</v>
      </c>
      <c r="B26" s="21"/>
      <c r="C26" s="21"/>
      <c r="D26" s="21"/>
      <c r="E26" s="21"/>
      <c r="F26" s="21"/>
      <c r="G26" s="22"/>
      <c r="H26" s="34"/>
      <c r="I26" s="34" t="s">
        <v>35</v>
      </c>
      <c r="J26" s="30"/>
      <c r="K26" s="30"/>
      <c r="L26" s="30"/>
      <c r="M26" s="30"/>
      <c r="N26" s="18"/>
      <c r="O26" s="18"/>
      <c r="P26" s="18"/>
      <c r="Q26" s="18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ht="12.75" customHeight="1">
      <c r="A27" s="34" t="s">
        <v>14</v>
      </c>
      <c r="B27" s="24" t="s">
        <v>136</v>
      </c>
      <c r="C27" s="21"/>
      <c r="D27" s="21"/>
      <c r="E27" s="21"/>
      <c r="F27" s="21"/>
      <c r="G27" s="22"/>
      <c r="H27" s="38">
        <v>0.0833</v>
      </c>
      <c r="I27" s="36">
        <f t="shared" ref="I27:I28" si="1">H27*$I$23</f>
        <v>182.657741</v>
      </c>
      <c r="J27" s="30"/>
      <c r="K27" s="30"/>
      <c r="L27" s="30"/>
      <c r="M27" s="30"/>
      <c r="N27" s="18"/>
      <c r="O27" s="18"/>
      <c r="P27" s="18"/>
      <c r="Q27" s="18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</row>
    <row r="28" ht="12.75" customHeight="1">
      <c r="A28" s="34" t="s">
        <v>16</v>
      </c>
      <c r="B28" s="24" t="s">
        <v>41</v>
      </c>
      <c r="C28" s="21"/>
      <c r="D28" s="21"/>
      <c r="E28" s="21"/>
      <c r="F28" s="21"/>
      <c r="G28" s="22"/>
      <c r="H28" s="38">
        <f>((1/12)+(1/12)/3)</f>
        <v>0.1111111111</v>
      </c>
      <c r="I28" s="36">
        <f t="shared" si="1"/>
        <v>243.6411111</v>
      </c>
      <c r="J28" s="30"/>
      <c r="K28" s="41"/>
      <c r="L28" s="31"/>
      <c r="M28" s="30"/>
      <c r="N28" s="18"/>
      <c r="O28" s="18"/>
      <c r="P28" s="18"/>
      <c r="Q28" s="18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</row>
    <row r="29" ht="14.25" customHeight="1">
      <c r="A29" s="35" t="s">
        <v>42</v>
      </c>
      <c r="B29" s="21"/>
      <c r="C29" s="21"/>
      <c r="D29" s="21"/>
      <c r="E29" s="21"/>
      <c r="F29" s="21"/>
      <c r="G29" s="22"/>
      <c r="H29" s="42">
        <f>H27+H28</f>
        <v>0.1944111111</v>
      </c>
      <c r="I29" s="39">
        <f>SUM(I27:I28)</f>
        <v>426.2988521</v>
      </c>
      <c r="J29" s="31"/>
      <c r="K29" s="30"/>
      <c r="L29" s="30"/>
      <c r="M29" s="30"/>
      <c r="N29" s="18"/>
      <c r="O29" s="18"/>
      <c r="P29" s="18"/>
      <c r="Q29" s="18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ht="14.25" customHeight="1">
      <c r="A30" s="43"/>
      <c r="B30" s="43"/>
      <c r="C30" s="43"/>
      <c r="D30" s="43"/>
      <c r="E30" s="43"/>
      <c r="F30" s="43"/>
      <c r="G30" s="43"/>
      <c r="H30" s="44"/>
      <c r="I30" s="45"/>
      <c r="J30" s="30"/>
      <c r="K30" s="30"/>
      <c r="L30" s="30"/>
      <c r="M30" s="30"/>
      <c r="N30" s="18"/>
      <c r="O30" s="18"/>
      <c r="P30" s="18"/>
      <c r="Q30" s="18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ht="14.25" customHeight="1">
      <c r="A31" s="1"/>
      <c r="B31" s="1"/>
      <c r="C31" s="1"/>
      <c r="D31" s="1"/>
      <c r="E31" s="1"/>
      <c r="F31" s="1"/>
      <c r="G31" s="1"/>
      <c r="H31" s="46"/>
      <c r="I31" s="47">
        <f>I23+I29</f>
        <v>2619.068852</v>
      </c>
      <c r="J31" s="31"/>
      <c r="K31" s="30"/>
      <c r="L31" s="30"/>
      <c r="M31" s="30"/>
      <c r="N31" s="18"/>
      <c r="O31" s="18"/>
      <c r="P31" s="18"/>
      <c r="Q31" s="18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</row>
    <row r="32" ht="14.25" customHeight="1">
      <c r="A32" s="35" t="s">
        <v>43</v>
      </c>
      <c r="B32" s="21"/>
      <c r="C32" s="21"/>
      <c r="D32" s="21"/>
      <c r="E32" s="21"/>
      <c r="F32" s="21"/>
      <c r="G32" s="22"/>
      <c r="H32" s="34"/>
      <c r="I32" s="34" t="s">
        <v>35</v>
      </c>
      <c r="J32" s="31"/>
      <c r="K32" s="30"/>
      <c r="L32" s="30"/>
      <c r="M32" s="30"/>
      <c r="N32" s="18"/>
      <c r="O32" s="18"/>
      <c r="P32" s="18"/>
      <c r="Q32" s="18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</row>
    <row r="33" ht="14.25" customHeight="1">
      <c r="A33" s="34" t="s">
        <v>14</v>
      </c>
      <c r="B33" s="24" t="s">
        <v>44</v>
      </c>
      <c r="C33" s="21"/>
      <c r="D33" s="21"/>
      <c r="E33" s="21"/>
      <c r="F33" s="21"/>
      <c r="G33" s="22"/>
      <c r="H33" s="38">
        <v>0.2</v>
      </c>
      <c r="I33" s="36">
        <f>I31*H33</f>
        <v>523.8137704</v>
      </c>
      <c r="J33" s="31"/>
      <c r="K33" s="30"/>
      <c r="L33" s="30"/>
      <c r="M33" s="30"/>
      <c r="N33" s="18"/>
      <c r="O33" s="18"/>
      <c r="P33" s="18"/>
      <c r="Q33" s="18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ht="12.75" customHeight="1">
      <c r="A34" s="34" t="s">
        <v>16</v>
      </c>
      <c r="B34" s="24" t="s">
        <v>45</v>
      </c>
      <c r="C34" s="21"/>
      <c r="D34" s="21"/>
      <c r="E34" s="21"/>
      <c r="F34" s="21"/>
      <c r="G34" s="22"/>
      <c r="H34" s="38">
        <v>0.025</v>
      </c>
      <c r="I34" s="36">
        <f>I31*H34</f>
        <v>65.4767213</v>
      </c>
      <c r="J34" s="30"/>
      <c r="K34" s="30"/>
      <c r="L34" s="30"/>
      <c r="M34" s="30"/>
      <c r="N34" s="18"/>
      <c r="O34" s="18"/>
      <c r="P34" s="18"/>
      <c r="Q34" s="18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ht="14.25" customHeight="1">
      <c r="A35" s="34" t="s">
        <v>19</v>
      </c>
      <c r="B35" s="24" t="s">
        <v>46</v>
      </c>
      <c r="C35" s="21"/>
      <c r="D35" s="21"/>
      <c r="E35" s="21"/>
      <c r="F35" s="21"/>
      <c r="G35" s="22"/>
      <c r="H35" s="48">
        <v>0.0</v>
      </c>
      <c r="I35" s="36">
        <f>I31*H35</f>
        <v>0</v>
      </c>
      <c r="J35" s="30"/>
      <c r="K35" s="30"/>
      <c r="L35" s="30"/>
      <c r="M35" s="30"/>
      <c r="N35" s="18"/>
      <c r="O35" s="18"/>
      <c r="P35" s="18"/>
      <c r="Q35" s="18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</row>
    <row r="36" ht="12.75" customHeight="1">
      <c r="A36" s="34" t="s">
        <v>21</v>
      </c>
      <c r="B36" s="24" t="s">
        <v>47</v>
      </c>
      <c r="C36" s="21"/>
      <c r="D36" s="21"/>
      <c r="E36" s="21"/>
      <c r="F36" s="21"/>
      <c r="G36" s="22"/>
      <c r="H36" s="38">
        <v>0.015</v>
      </c>
      <c r="I36" s="36">
        <f>I31*H36</f>
        <v>39.28603278</v>
      </c>
      <c r="J36" s="30"/>
      <c r="K36" s="30"/>
      <c r="L36" s="30"/>
      <c r="M36" s="30"/>
      <c r="N36" s="18"/>
      <c r="O36" s="18"/>
      <c r="P36" s="18"/>
      <c r="Q36" s="18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</row>
    <row r="37" ht="14.25" customHeight="1">
      <c r="A37" s="34" t="s">
        <v>48</v>
      </c>
      <c r="B37" s="24" t="s">
        <v>49</v>
      </c>
      <c r="C37" s="21"/>
      <c r="D37" s="21"/>
      <c r="E37" s="21"/>
      <c r="F37" s="21"/>
      <c r="G37" s="22"/>
      <c r="H37" s="38">
        <v>0.01</v>
      </c>
      <c r="I37" s="36">
        <f>I31*H37</f>
        <v>26.19068852</v>
      </c>
      <c r="J37" s="30"/>
      <c r="K37" s="30"/>
      <c r="L37" s="30"/>
      <c r="M37" s="30"/>
      <c r="N37" s="18"/>
      <c r="O37" s="18"/>
      <c r="P37" s="18"/>
      <c r="Q37" s="18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</row>
    <row r="38" ht="14.25" customHeight="1">
      <c r="A38" s="34" t="s">
        <v>50</v>
      </c>
      <c r="B38" s="24" t="s">
        <v>51</v>
      </c>
      <c r="C38" s="21"/>
      <c r="D38" s="21"/>
      <c r="E38" s="21"/>
      <c r="F38" s="21"/>
      <c r="G38" s="22"/>
      <c r="H38" s="38">
        <v>0.006</v>
      </c>
      <c r="I38" s="36">
        <f>I31*H38</f>
        <v>15.71441311</v>
      </c>
      <c r="J38" s="30"/>
      <c r="K38" s="30"/>
      <c r="L38" s="30"/>
      <c r="M38" s="30"/>
      <c r="N38" s="18"/>
      <c r="O38" s="18"/>
      <c r="P38" s="18"/>
      <c r="Q38" s="18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</row>
    <row r="39" ht="14.25" customHeight="1">
      <c r="A39" s="34" t="s">
        <v>52</v>
      </c>
      <c r="B39" s="24" t="s">
        <v>53</v>
      </c>
      <c r="C39" s="21"/>
      <c r="D39" s="21"/>
      <c r="E39" s="21"/>
      <c r="F39" s="21"/>
      <c r="G39" s="22"/>
      <c r="H39" s="38">
        <v>0.002</v>
      </c>
      <c r="I39" s="36">
        <f>I31*H39</f>
        <v>5.238137704</v>
      </c>
      <c r="J39" s="30"/>
      <c r="K39" s="30"/>
      <c r="L39" s="30"/>
      <c r="M39" s="30"/>
      <c r="N39" s="18"/>
      <c r="O39" s="18"/>
      <c r="P39" s="18"/>
      <c r="Q39" s="18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</row>
    <row r="40" ht="14.25" customHeight="1">
      <c r="A40" s="34" t="s">
        <v>54</v>
      </c>
      <c r="B40" s="24" t="s">
        <v>55</v>
      </c>
      <c r="C40" s="21"/>
      <c r="D40" s="21"/>
      <c r="E40" s="21"/>
      <c r="F40" s="21"/>
      <c r="G40" s="22"/>
      <c r="H40" s="38">
        <v>0.08</v>
      </c>
      <c r="I40" s="36">
        <f>I31*H40</f>
        <v>209.5255082</v>
      </c>
      <c r="J40" s="30"/>
      <c r="K40" s="30"/>
      <c r="L40" s="30"/>
      <c r="M40" s="30"/>
      <c r="N40" s="18"/>
      <c r="O40" s="18"/>
      <c r="P40" s="18"/>
      <c r="Q40" s="18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</row>
    <row r="41" ht="14.25" customHeight="1">
      <c r="A41" s="35" t="s">
        <v>56</v>
      </c>
      <c r="B41" s="21"/>
      <c r="C41" s="21"/>
      <c r="D41" s="21"/>
      <c r="E41" s="21"/>
      <c r="F41" s="21"/>
      <c r="G41" s="22"/>
      <c r="H41" s="42">
        <f t="shared" ref="H41:I41" si="2">SUM(H33:H40)</f>
        <v>0.338</v>
      </c>
      <c r="I41" s="39">
        <f t="shared" si="2"/>
        <v>885.245272</v>
      </c>
      <c r="J41" s="31"/>
      <c r="K41" s="30"/>
      <c r="L41" s="30"/>
      <c r="M41" s="30"/>
      <c r="N41" s="18"/>
      <c r="O41" s="18"/>
      <c r="P41" s="18"/>
      <c r="Q41" s="18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</row>
    <row r="42" ht="14.25" customHeight="1">
      <c r="A42" s="1"/>
      <c r="B42" s="1"/>
      <c r="C42" s="1"/>
      <c r="D42" s="1"/>
      <c r="E42" s="1"/>
      <c r="F42" s="1"/>
      <c r="G42" s="1"/>
      <c r="H42" s="46"/>
      <c r="I42" s="49"/>
      <c r="J42" s="31"/>
      <c r="K42" s="30"/>
      <c r="L42" s="30"/>
      <c r="M42" s="30"/>
      <c r="N42" s="18"/>
      <c r="O42" s="18"/>
      <c r="P42" s="18"/>
      <c r="Q42" s="18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</row>
    <row r="43" ht="12.75" customHeight="1">
      <c r="A43" s="35" t="s">
        <v>57</v>
      </c>
      <c r="B43" s="21"/>
      <c r="C43" s="21"/>
      <c r="D43" s="21"/>
      <c r="E43" s="21"/>
      <c r="F43" s="21"/>
      <c r="G43" s="22"/>
      <c r="H43" s="42"/>
      <c r="I43" s="34" t="s">
        <v>35</v>
      </c>
      <c r="J43" s="30"/>
      <c r="K43" s="30"/>
      <c r="L43" s="30"/>
      <c r="M43" s="30"/>
      <c r="N43" s="18"/>
      <c r="O43" s="18"/>
      <c r="P43" s="18"/>
      <c r="Q43" s="18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</row>
    <row r="44" ht="12.75" customHeight="1">
      <c r="A44" s="34" t="s">
        <v>14</v>
      </c>
      <c r="B44" s="24" t="s">
        <v>58</v>
      </c>
      <c r="C44" s="21"/>
      <c r="D44" s="21"/>
      <c r="E44" s="21"/>
      <c r="F44" s="21"/>
      <c r="G44" s="22"/>
      <c r="H44" s="50"/>
      <c r="I44" s="36">
        <f>'Benefícios'!G7</f>
        <v>62.4024</v>
      </c>
      <c r="J44" s="51"/>
      <c r="K44" s="51"/>
      <c r="L44" s="51"/>
      <c r="M44" s="51"/>
      <c r="N44" s="52"/>
      <c r="O44" s="52"/>
      <c r="P44" s="52"/>
      <c r="Q44" s="52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</row>
    <row r="45" ht="14.25" customHeight="1">
      <c r="A45" s="34" t="s">
        <v>16</v>
      </c>
      <c r="B45" s="24" t="s">
        <v>59</v>
      </c>
      <c r="C45" s="21"/>
      <c r="D45" s="21"/>
      <c r="E45" s="21"/>
      <c r="F45" s="21"/>
      <c r="G45" s="22"/>
      <c r="H45" s="36"/>
      <c r="I45" s="36">
        <f>'Benefícios'!H7</f>
        <v>408.6</v>
      </c>
      <c r="J45" s="31"/>
      <c r="K45" s="30"/>
      <c r="L45" s="30"/>
      <c r="M45" s="30"/>
      <c r="N45" s="18"/>
      <c r="O45" s="18"/>
      <c r="P45" s="18"/>
      <c r="Q45" s="18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</row>
    <row r="46" ht="14.25" customHeight="1">
      <c r="A46" s="34" t="s">
        <v>19</v>
      </c>
      <c r="B46" s="24" t="s">
        <v>60</v>
      </c>
      <c r="C46" s="21"/>
      <c r="D46" s="21"/>
      <c r="E46" s="21"/>
      <c r="F46" s="21"/>
      <c r="G46" s="22"/>
      <c r="H46" s="54">
        <f>'Benefícios'!F23</f>
        <v>0</v>
      </c>
      <c r="I46" s="36">
        <f>H46</f>
        <v>0</v>
      </c>
      <c r="J46" s="55"/>
      <c r="K46" s="30"/>
      <c r="L46" s="30"/>
      <c r="M46" s="30"/>
      <c r="N46" s="18"/>
      <c r="O46" s="18"/>
      <c r="P46" s="18"/>
      <c r="Q46" s="18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ht="14.25" customHeight="1">
      <c r="A47" s="34" t="s">
        <v>21</v>
      </c>
      <c r="B47" s="24" t="s">
        <v>61</v>
      </c>
      <c r="C47" s="21"/>
      <c r="D47" s="21"/>
      <c r="E47" s="21"/>
      <c r="F47" s="21"/>
      <c r="G47" s="22"/>
      <c r="H47" s="54">
        <v>0.0</v>
      </c>
      <c r="I47" s="36">
        <f>H47/12</f>
        <v>0</v>
      </c>
      <c r="J47" s="55"/>
      <c r="K47" s="30"/>
      <c r="L47" s="30"/>
      <c r="M47" s="30"/>
      <c r="N47" s="18"/>
      <c r="O47" s="18"/>
      <c r="P47" s="18"/>
      <c r="Q47" s="18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</row>
    <row r="48" ht="14.25" customHeight="1">
      <c r="A48" s="34" t="s">
        <v>48</v>
      </c>
      <c r="B48" s="24" t="s">
        <v>132</v>
      </c>
      <c r="C48" s="21"/>
      <c r="D48" s="21"/>
      <c r="E48" s="21"/>
      <c r="F48" s="21"/>
      <c r="G48" s="22"/>
      <c r="H48" s="36"/>
      <c r="I48" s="36">
        <f>'Benefícios'!C27</f>
        <v>36.57</v>
      </c>
      <c r="J48" s="55"/>
      <c r="K48" s="30"/>
      <c r="L48" s="30"/>
      <c r="M48" s="30"/>
      <c r="N48" s="18"/>
      <c r="O48" s="18"/>
      <c r="P48" s="18"/>
      <c r="Q48" s="18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</row>
    <row r="49" ht="14.25" customHeight="1">
      <c r="A49" s="34" t="s">
        <v>50</v>
      </c>
      <c r="B49" s="24" t="s">
        <v>62</v>
      </c>
      <c r="C49" s="21"/>
      <c r="D49" s="21"/>
      <c r="E49" s="21"/>
      <c r="F49" s="21"/>
      <c r="G49" s="22"/>
      <c r="H49" s="36"/>
      <c r="I49" s="36">
        <v>0.0</v>
      </c>
      <c r="J49" s="55"/>
      <c r="K49" s="30"/>
      <c r="L49" s="30"/>
      <c r="M49" s="30"/>
      <c r="N49" s="18"/>
      <c r="O49" s="18"/>
      <c r="P49" s="18"/>
      <c r="Q49" s="18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</row>
    <row r="50" ht="14.25" customHeight="1">
      <c r="A50" s="35" t="s">
        <v>63</v>
      </c>
      <c r="B50" s="21"/>
      <c r="C50" s="21"/>
      <c r="D50" s="21"/>
      <c r="E50" s="21"/>
      <c r="F50" s="21"/>
      <c r="G50" s="21"/>
      <c r="H50" s="22"/>
      <c r="I50" s="39">
        <f>TRUNC(SUM(I44:I49),2)</f>
        <v>507.57</v>
      </c>
      <c r="J50" s="31"/>
      <c r="K50" s="30"/>
      <c r="L50" s="30"/>
      <c r="M50" s="30"/>
      <c r="N50" s="18"/>
      <c r="O50" s="18"/>
      <c r="P50" s="18"/>
      <c r="Q50" s="18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ht="14.25" customHeight="1">
      <c r="A51" s="1"/>
      <c r="B51" s="1"/>
      <c r="C51" s="1"/>
      <c r="D51" s="1"/>
      <c r="E51" s="1"/>
      <c r="F51" s="1"/>
      <c r="G51" s="1"/>
      <c r="H51" s="46"/>
      <c r="I51" s="49"/>
      <c r="J51" s="30"/>
      <c r="K51" s="30"/>
      <c r="L51" s="30"/>
      <c r="M51" s="30"/>
      <c r="N51" s="18"/>
      <c r="O51" s="18"/>
      <c r="P51" s="18"/>
      <c r="Q51" s="18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</row>
    <row r="52" ht="14.25" customHeight="1">
      <c r="A52" s="1"/>
      <c r="B52" s="1"/>
      <c r="C52" s="1"/>
      <c r="D52" s="1"/>
      <c r="E52" s="1"/>
      <c r="F52" s="1"/>
      <c r="G52" s="1"/>
      <c r="H52" s="46"/>
      <c r="I52" s="49"/>
      <c r="J52" s="30"/>
      <c r="K52" s="30"/>
      <c r="L52" s="30"/>
      <c r="M52" s="30"/>
      <c r="N52" s="18"/>
      <c r="O52" s="18"/>
      <c r="P52" s="18"/>
      <c r="Q52" s="18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</row>
    <row r="53" ht="14.25" customHeight="1">
      <c r="A53" s="20" t="s">
        <v>64</v>
      </c>
      <c r="B53" s="21"/>
      <c r="C53" s="21"/>
      <c r="D53" s="21"/>
      <c r="E53" s="21"/>
      <c r="F53" s="21"/>
      <c r="G53" s="21"/>
      <c r="H53" s="21"/>
      <c r="I53" s="22"/>
      <c r="J53" s="30"/>
      <c r="K53" s="30"/>
      <c r="L53" s="30"/>
      <c r="M53" s="30"/>
      <c r="N53" s="18"/>
      <c r="O53" s="18"/>
      <c r="P53" s="18"/>
      <c r="Q53" s="18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</row>
    <row r="54" ht="12.75" customHeight="1">
      <c r="A54" s="35" t="s">
        <v>65</v>
      </c>
      <c r="B54" s="21"/>
      <c r="C54" s="21"/>
      <c r="D54" s="21"/>
      <c r="E54" s="21"/>
      <c r="F54" s="21"/>
      <c r="G54" s="21"/>
      <c r="H54" s="22"/>
      <c r="I54" s="34" t="s">
        <v>35</v>
      </c>
      <c r="J54" s="30"/>
      <c r="K54" s="30"/>
      <c r="L54" s="30"/>
      <c r="M54" s="30"/>
      <c r="N54" s="18"/>
      <c r="O54" s="18"/>
      <c r="P54" s="18"/>
      <c r="Q54" s="18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</row>
    <row r="55" ht="12.75" customHeight="1">
      <c r="A55" s="34" t="s">
        <v>66</v>
      </c>
      <c r="B55" s="24" t="s">
        <v>67</v>
      </c>
      <c r="C55" s="21"/>
      <c r="D55" s="21"/>
      <c r="E55" s="21"/>
      <c r="F55" s="21"/>
      <c r="G55" s="21"/>
      <c r="H55" s="22"/>
      <c r="I55" s="36">
        <f>I29</f>
        <v>426.2988521</v>
      </c>
      <c r="J55" s="30"/>
      <c r="K55" s="30"/>
      <c r="L55" s="30"/>
      <c r="M55" s="30"/>
      <c r="N55" s="18"/>
      <c r="O55" s="18"/>
      <c r="P55" s="18"/>
      <c r="Q55" s="18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</row>
    <row r="56" ht="14.25" customHeight="1">
      <c r="A56" s="34" t="s">
        <v>68</v>
      </c>
      <c r="B56" s="24" t="s">
        <v>69</v>
      </c>
      <c r="C56" s="21"/>
      <c r="D56" s="21"/>
      <c r="E56" s="21"/>
      <c r="F56" s="21"/>
      <c r="G56" s="21"/>
      <c r="H56" s="22"/>
      <c r="I56" s="36">
        <f>I41</f>
        <v>885.245272</v>
      </c>
      <c r="J56" s="30"/>
      <c r="K56" s="30"/>
      <c r="L56" s="30"/>
      <c r="M56" s="30"/>
      <c r="N56" s="18"/>
      <c r="O56" s="18"/>
      <c r="P56" s="18"/>
      <c r="Q56" s="18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</row>
    <row r="57" ht="14.25" customHeight="1">
      <c r="A57" s="34" t="s">
        <v>70</v>
      </c>
      <c r="B57" s="24" t="s">
        <v>71</v>
      </c>
      <c r="C57" s="21"/>
      <c r="D57" s="21"/>
      <c r="E57" s="21"/>
      <c r="F57" s="21"/>
      <c r="G57" s="21"/>
      <c r="H57" s="22"/>
      <c r="I57" s="36">
        <f>I50</f>
        <v>507.57</v>
      </c>
      <c r="J57" s="30"/>
      <c r="K57" s="30"/>
      <c r="L57" s="30"/>
      <c r="M57" s="30"/>
      <c r="N57" s="18"/>
      <c r="O57" s="18"/>
      <c r="P57" s="18"/>
      <c r="Q57" s="18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</row>
    <row r="58" ht="14.25" customHeight="1">
      <c r="A58" s="35" t="s">
        <v>72</v>
      </c>
      <c r="B58" s="21"/>
      <c r="C58" s="21"/>
      <c r="D58" s="21"/>
      <c r="E58" s="21"/>
      <c r="F58" s="21"/>
      <c r="G58" s="21"/>
      <c r="H58" s="22"/>
      <c r="I58" s="39">
        <f>TRUNC(SUM(I55:I57),2)</f>
        <v>1819.11</v>
      </c>
      <c r="J58" s="56"/>
      <c r="K58" s="51"/>
      <c r="L58" s="51"/>
      <c r="M58" s="51"/>
      <c r="N58" s="52"/>
      <c r="O58" s="52"/>
      <c r="P58" s="52"/>
      <c r="Q58" s="52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</row>
    <row r="59" ht="14.25" customHeight="1">
      <c r="A59" s="57"/>
      <c r="B59" s="58"/>
      <c r="C59" s="58"/>
      <c r="D59" s="58"/>
      <c r="E59" s="58"/>
      <c r="F59" s="58"/>
      <c r="G59" s="58"/>
      <c r="H59" s="58"/>
      <c r="I59" s="59"/>
      <c r="J59" s="30"/>
      <c r="K59" s="30"/>
      <c r="L59" s="30"/>
      <c r="M59" s="30"/>
      <c r="N59" s="18"/>
      <c r="O59" s="18"/>
      <c r="P59" s="18"/>
      <c r="Q59" s="18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</row>
    <row r="60" ht="14.25" customHeight="1">
      <c r="A60" s="20" t="s">
        <v>73</v>
      </c>
      <c r="B60" s="21"/>
      <c r="C60" s="21"/>
      <c r="D60" s="21"/>
      <c r="E60" s="21"/>
      <c r="F60" s="21"/>
      <c r="G60" s="21"/>
      <c r="H60" s="21"/>
      <c r="I60" s="22"/>
      <c r="J60" s="30"/>
      <c r="K60" s="30"/>
      <c r="L60" s="30"/>
      <c r="M60" s="30"/>
      <c r="N60" s="18"/>
      <c r="O60" s="18"/>
      <c r="P60" s="18"/>
      <c r="Q60" s="18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</row>
    <row r="61" ht="14.25" customHeight="1">
      <c r="A61" s="34">
        <v>3.0</v>
      </c>
      <c r="B61" s="35" t="s">
        <v>74</v>
      </c>
      <c r="C61" s="21"/>
      <c r="D61" s="21"/>
      <c r="E61" s="21"/>
      <c r="F61" s="21"/>
      <c r="G61" s="22"/>
      <c r="H61" s="34" t="s">
        <v>75</v>
      </c>
      <c r="I61" s="34" t="s">
        <v>35</v>
      </c>
      <c r="J61" s="30"/>
      <c r="K61" s="30"/>
      <c r="L61" s="30"/>
      <c r="M61" s="30"/>
      <c r="N61" s="18"/>
      <c r="O61" s="18"/>
      <c r="P61" s="18"/>
      <c r="Q61" s="18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</row>
    <row r="62" ht="14.25" customHeight="1">
      <c r="A62" s="34" t="s">
        <v>14</v>
      </c>
      <c r="B62" s="24" t="s">
        <v>76</v>
      </c>
      <c r="C62" s="21"/>
      <c r="D62" s="21"/>
      <c r="E62" s="21"/>
      <c r="F62" s="21"/>
      <c r="G62" s="22"/>
      <c r="H62" s="38">
        <f>0.05/12</f>
        <v>0.004166666667</v>
      </c>
      <c r="I62" s="36">
        <f>I23*H62</f>
        <v>9.136541667</v>
      </c>
      <c r="J62" s="31"/>
      <c r="K62" s="30"/>
      <c r="L62" s="30"/>
      <c r="M62" s="30"/>
      <c r="N62" s="18"/>
      <c r="O62" s="18"/>
      <c r="P62" s="18"/>
      <c r="Q62" s="18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</row>
    <row r="63" ht="14.25" customHeight="1">
      <c r="A63" s="34" t="s">
        <v>16</v>
      </c>
      <c r="B63" s="24" t="s">
        <v>77</v>
      </c>
      <c r="C63" s="21"/>
      <c r="D63" s="21"/>
      <c r="E63" s="21"/>
      <c r="F63" s="21"/>
      <c r="G63" s="22"/>
      <c r="H63" s="38">
        <f>(H62*0.08)</f>
        <v>0.0003333333333</v>
      </c>
      <c r="I63" s="36">
        <f>I23*H63</f>
        <v>0.7309233333</v>
      </c>
      <c r="J63" s="31"/>
      <c r="K63" s="30"/>
      <c r="L63" s="30"/>
      <c r="M63" s="30"/>
      <c r="N63" s="18"/>
      <c r="O63" s="18"/>
      <c r="P63" s="18"/>
      <c r="Q63" s="18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</row>
    <row r="64" ht="12.75" customHeight="1">
      <c r="A64" s="34" t="s">
        <v>19</v>
      </c>
      <c r="B64" s="24" t="s">
        <v>78</v>
      </c>
      <c r="C64" s="21"/>
      <c r="D64" s="21"/>
      <c r="E64" s="21"/>
      <c r="F64" s="21"/>
      <c r="G64" s="22"/>
      <c r="H64" s="38">
        <f>((0.4)*0.08)*H62</f>
        <v>0.0001333333333</v>
      </c>
      <c r="I64" s="36">
        <f>I23*H64</f>
        <v>0.2923693333</v>
      </c>
      <c r="J64" s="31"/>
      <c r="K64" s="51"/>
      <c r="L64" s="51"/>
      <c r="M64" s="51"/>
      <c r="N64" s="52"/>
      <c r="O64" s="52"/>
      <c r="P64" s="52"/>
      <c r="Q64" s="52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</row>
    <row r="65" ht="14.25" customHeight="1">
      <c r="A65" s="34" t="s">
        <v>21</v>
      </c>
      <c r="B65" s="24" t="s">
        <v>79</v>
      </c>
      <c r="C65" s="21"/>
      <c r="D65" s="21"/>
      <c r="E65" s="21"/>
      <c r="F65" s="21"/>
      <c r="G65" s="22"/>
      <c r="H65" s="38">
        <f>((1/30)*7)/12</f>
        <v>0.01944444444</v>
      </c>
      <c r="I65" s="36">
        <f>I23*H65</f>
        <v>42.63719444</v>
      </c>
      <c r="J65" s="31"/>
      <c r="K65" s="30"/>
      <c r="L65" s="30"/>
      <c r="M65" s="30"/>
      <c r="N65" s="18"/>
      <c r="O65" s="18"/>
      <c r="P65" s="18"/>
      <c r="Q65" s="18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</row>
    <row r="66" ht="14.25" customHeight="1">
      <c r="A66" s="34" t="s">
        <v>48</v>
      </c>
      <c r="B66" s="24" t="s">
        <v>80</v>
      </c>
      <c r="C66" s="21"/>
      <c r="D66" s="21"/>
      <c r="E66" s="21"/>
      <c r="F66" s="21"/>
      <c r="G66" s="22"/>
      <c r="H66" s="38">
        <f>((0.4)*0.08)*H65</f>
        <v>0.0006222222222</v>
      </c>
      <c r="I66" s="36">
        <f>I23*H66</f>
        <v>1.364390222</v>
      </c>
      <c r="J66" s="31"/>
      <c r="K66" s="30"/>
      <c r="L66" s="30"/>
      <c r="M66" s="30"/>
      <c r="N66" s="18"/>
      <c r="O66" s="18"/>
      <c r="P66" s="18"/>
      <c r="Q66" s="18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</row>
    <row r="67" ht="14.25" customHeight="1">
      <c r="A67" s="34" t="s">
        <v>50</v>
      </c>
      <c r="B67" s="24" t="s">
        <v>81</v>
      </c>
      <c r="C67" s="21"/>
      <c r="D67" s="21"/>
      <c r="E67" s="21"/>
      <c r="F67" s="21"/>
      <c r="G67" s="22"/>
      <c r="H67" s="38">
        <f>(0.4)*0.08</f>
        <v>0.032</v>
      </c>
      <c r="I67" s="36">
        <f>I23*H67</f>
        <v>70.16864</v>
      </c>
      <c r="J67" s="31"/>
      <c r="K67" s="30"/>
      <c r="L67" s="30"/>
      <c r="M67" s="30"/>
      <c r="N67" s="18"/>
      <c r="O67" s="18"/>
      <c r="P67" s="18"/>
      <c r="Q67" s="18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</row>
    <row r="68" ht="14.25" customHeight="1">
      <c r="A68" s="34" t="s">
        <v>52</v>
      </c>
      <c r="B68" s="24" t="s">
        <v>82</v>
      </c>
      <c r="C68" s="21"/>
      <c r="D68" s="21"/>
      <c r="E68" s="21"/>
      <c r="F68" s="21"/>
      <c r="G68" s="22"/>
      <c r="H68" s="38">
        <f>H65*H41</f>
        <v>0.006572222222</v>
      </c>
      <c r="I68" s="36">
        <f>I23*H68</f>
        <v>14.41137172</v>
      </c>
      <c r="J68" s="31"/>
      <c r="K68" s="30"/>
      <c r="L68" s="30"/>
      <c r="M68" s="30"/>
      <c r="N68" s="18"/>
      <c r="O68" s="18"/>
      <c r="P68" s="18"/>
      <c r="Q68" s="18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</row>
    <row r="69" ht="14.25" customHeight="1">
      <c r="A69" s="35" t="s">
        <v>83</v>
      </c>
      <c r="B69" s="21"/>
      <c r="C69" s="21"/>
      <c r="D69" s="21"/>
      <c r="E69" s="21"/>
      <c r="F69" s="21"/>
      <c r="G69" s="22"/>
      <c r="H69" s="42">
        <f t="shared" ref="H69:I69" si="3">SUM(H62:H68)</f>
        <v>0.06327222222</v>
      </c>
      <c r="I69" s="39">
        <f t="shared" si="3"/>
        <v>138.7414307</v>
      </c>
      <c r="J69" s="31"/>
      <c r="K69" s="30"/>
      <c r="L69" s="30"/>
      <c r="M69" s="30"/>
      <c r="N69" s="18"/>
      <c r="O69" s="18"/>
      <c r="P69" s="18"/>
      <c r="Q69" s="18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</row>
    <row r="70" ht="14.25" customHeight="1">
      <c r="A70" s="35"/>
      <c r="B70" s="21"/>
      <c r="C70" s="21"/>
      <c r="D70" s="21"/>
      <c r="E70" s="21"/>
      <c r="F70" s="21"/>
      <c r="G70" s="21"/>
      <c r="H70" s="21"/>
      <c r="I70" s="21"/>
      <c r="J70" s="51"/>
      <c r="K70" s="51"/>
      <c r="L70" s="51"/>
      <c r="M70" s="51"/>
      <c r="N70" s="52"/>
      <c r="O70" s="52"/>
      <c r="P70" s="52"/>
      <c r="Q70" s="52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</row>
    <row r="71" ht="14.25" customHeight="1">
      <c r="A71" s="20" t="s">
        <v>84</v>
      </c>
      <c r="B71" s="21"/>
      <c r="C71" s="21"/>
      <c r="D71" s="21"/>
      <c r="E71" s="21"/>
      <c r="F71" s="21"/>
      <c r="G71" s="21"/>
      <c r="H71" s="21"/>
      <c r="I71" s="22"/>
      <c r="J71" s="30"/>
      <c r="K71" s="30"/>
      <c r="L71" s="30"/>
      <c r="M71" s="30"/>
      <c r="N71" s="18"/>
      <c r="O71" s="18"/>
      <c r="P71" s="18"/>
      <c r="Q71" s="18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ht="14.25" customHeight="1">
      <c r="A72" s="1"/>
      <c r="B72" s="1"/>
      <c r="C72" s="1"/>
      <c r="D72" s="1"/>
      <c r="E72" s="1"/>
      <c r="F72" s="1"/>
      <c r="G72" s="1"/>
      <c r="H72" s="46" t="s">
        <v>85</v>
      </c>
      <c r="I72" s="60">
        <f>I23</f>
        <v>2192.77</v>
      </c>
      <c r="J72" s="30"/>
      <c r="K72" s="30"/>
      <c r="L72" s="30"/>
      <c r="M72" s="30"/>
      <c r="N72" s="18"/>
      <c r="O72" s="18"/>
      <c r="P72" s="18"/>
      <c r="Q72" s="18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</row>
    <row r="73" ht="14.25" customHeight="1">
      <c r="A73" s="35" t="s">
        <v>86</v>
      </c>
      <c r="B73" s="21"/>
      <c r="C73" s="21"/>
      <c r="D73" s="21"/>
      <c r="E73" s="21"/>
      <c r="F73" s="21"/>
      <c r="G73" s="22"/>
      <c r="H73" s="34" t="s">
        <v>75</v>
      </c>
      <c r="I73" s="34" t="s">
        <v>35</v>
      </c>
      <c r="J73" s="30"/>
      <c r="K73" s="30"/>
      <c r="L73" s="30"/>
      <c r="M73" s="30"/>
      <c r="N73" s="18"/>
      <c r="O73" s="18"/>
      <c r="P73" s="18"/>
      <c r="Q73" s="18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</row>
    <row r="74" ht="14.25" customHeight="1">
      <c r="A74" s="34" t="s">
        <v>14</v>
      </c>
      <c r="B74" s="24" t="s">
        <v>87</v>
      </c>
      <c r="C74" s="21"/>
      <c r="D74" s="21"/>
      <c r="E74" s="21"/>
      <c r="F74" s="21"/>
      <c r="G74" s="22"/>
      <c r="H74" s="38">
        <f>H28/12</f>
        <v>0.009259259259</v>
      </c>
      <c r="I74" s="36">
        <f>I72*H74</f>
        <v>20.30342593</v>
      </c>
      <c r="J74" s="41"/>
      <c r="K74" s="30"/>
      <c r="L74" s="30"/>
      <c r="M74" s="30"/>
      <c r="N74" s="18"/>
      <c r="O74" s="18"/>
      <c r="P74" s="18"/>
      <c r="Q74" s="18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</row>
    <row r="75" ht="12.75" customHeight="1">
      <c r="A75" s="34" t="s">
        <v>16</v>
      </c>
      <c r="B75" s="24" t="s">
        <v>88</v>
      </c>
      <c r="C75" s="21"/>
      <c r="D75" s="21"/>
      <c r="E75" s="21"/>
      <c r="F75" s="21"/>
      <c r="G75" s="22"/>
      <c r="H75" s="38">
        <f>(5.96/30)*(1/12)</f>
        <v>0.01655555556</v>
      </c>
      <c r="I75" s="36">
        <f>I72*H75</f>
        <v>36.30252556</v>
      </c>
      <c r="J75" s="41"/>
      <c r="K75" s="30"/>
      <c r="L75" s="30"/>
      <c r="M75" s="30"/>
      <c r="N75" s="18"/>
      <c r="O75" s="18"/>
      <c r="P75" s="18"/>
      <c r="Q75" s="18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</row>
    <row r="76" ht="14.25" customHeight="1">
      <c r="A76" s="34" t="s">
        <v>19</v>
      </c>
      <c r="B76" s="24" t="s">
        <v>89</v>
      </c>
      <c r="C76" s="21"/>
      <c r="D76" s="21"/>
      <c r="E76" s="21"/>
      <c r="F76" s="21"/>
      <c r="G76" s="22"/>
      <c r="H76" s="38">
        <f>((5/30)/12)*0.015</f>
        <v>0.0002083333333</v>
      </c>
      <c r="I76" s="36">
        <f>I72*H76</f>
        <v>0.4568270833</v>
      </c>
      <c r="J76" s="31"/>
      <c r="K76" s="30"/>
      <c r="L76" s="30"/>
      <c r="M76" s="30"/>
      <c r="N76" s="18"/>
      <c r="O76" s="18"/>
      <c r="P76" s="18"/>
      <c r="Q76" s="18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</row>
    <row r="77" ht="14.25" customHeight="1">
      <c r="A77" s="34" t="s">
        <v>21</v>
      </c>
      <c r="B77" s="24" t="s">
        <v>137</v>
      </c>
      <c r="C77" s="21"/>
      <c r="D77" s="21"/>
      <c r="E77" s="21"/>
      <c r="F77" s="21"/>
      <c r="G77" s="22"/>
      <c r="H77" s="38">
        <f>((15/30)/12)*0.0078</f>
        <v>0.000325</v>
      </c>
      <c r="I77" s="36">
        <f>I72*H77</f>
        <v>0.71265025</v>
      </c>
      <c r="J77" s="31"/>
      <c r="K77" s="30"/>
      <c r="L77" s="30"/>
      <c r="M77" s="30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</row>
    <row r="78" ht="14.25" customHeight="1">
      <c r="A78" s="34" t="s">
        <v>48</v>
      </c>
      <c r="B78" s="24" t="s">
        <v>91</v>
      </c>
      <c r="C78" s="21"/>
      <c r="D78" s="21"/>
      <c r="E78" s="21"/>
      <c r="F78" s="21"/>
      <c r="G78" s="22"/>
      <c r="H78" s="38">
        <f>((0.0144*0.1)*0.4509)*(6/12)</f>
        <v>0.000324648</v>
      </c>
      <c r="I78" s="36">
        <f>I72*H78</f>
        <v>0.711878395</v>
      </c>
      <c r="J78" s="31"/>
      <c r="K78" s="30"/>
      <c r="L78" s="30"/>
      <c r="M78" s="30"/>
      <c r="N78" s="18"/>
      <c r="O78" s="18"/>
      <c r="P78" s="18"/>
      <c r="Q78" s="18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</row>
    <row r="79" ht="14.25" customHeight="1">
      <c r="A79" s="34" t="s">
        <v>50</v>
      </c>
      <c r="B79" s="24" t="s">
        <v>92</v>
      </c>
      <c r="C79" s="21"/>
      <c r="D79" s="21"/>
      <c r="E79" s="21"/>
      <c r="F79" s="21"/>
      <c r="G79" s="22"/>
      <c r="H79" s="38">
        <f>SUM(H74:H78)*H41</f>
        <v>0.009015405098</v>
      </c>
      <c r="I79" s="36">
        <f>I72*H79</f>
        <v>19.76870984</v>
      </c>
      <c r="J79" s="31"/>
      <c r="K79" s="30"/>
      <c r="L79" s="30"/>
      <c r="M79" s="30"/>
      <c r="N79" s="18"/>
      <c r="O79" s="18"/>
      <c r="P79" s="18"/>
      <c r="Q79" s="18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</row>
    <row r="80" ht="14.25" customHeight="1">
      <c r="A80" s="35" t="s">
        <v>93</v>
      </c>
      <c r="B80" s="21"/>
      <c r="C80" s="21"/>
      <c r="D80" s="21"/>
      <c r="E80" s="21"/>
      <c r="F80" s="21"/>
      <c r="G80" s="22"/>
      <c r="H80" s="42">
        <f>SUM(H74:H79)</f>
        <v>0.03568820125</v>
      </c>
      <c r="I80" s="39">
        <f>TRUNC(SUM(I74:I79),2)</f>
        <v>78.25</v>
      </c>
      <c r="J80" s="56"/>
      <c r="K80" s="51"/>
      <c r="L80" s="51"/>
      <c r="M80" s="51"/>
      <c r="N80" s="52"/>
      <c r="O80" s="52"/>
      <c r="P80" s="52"/>
      <c r="Q80" s="52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</row>
    <row r="81" ht="16.5" customHeight="1">
      <c r="A81" s="61"/>
      <c r="B81" s="10"/>
      <c r="C81" s="10"/>
      <c r="D81" s="10"/>
      <c r="E81" s="10"/>
      <c r="F81" s="10"/>
      <c r="G81" s="10"/>
      <c r="H81" s="10"/>
      <c r="I81" s="10"/>
      <c r="J81" s="30"/>
      <c r="K81" s="30"/>
      <c r="L81" s="30"/>
      <c r="M81" s="30"/>
      <c r="N81" s="18"/>
      <c r="O81" s="18"/>
      <c r="P81" s="18"/>
      <c r="Q81" s="18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</row>
    <row r="82" ht="14.25" customHeight="1">
      <c r="A82" s="35" t="s">
        <v>94</v>
      </c>
      <c r="B82" s="21"/>
      <c r="C82" s="21"/>
      <c r="D82" s="21"/>
      <c r="E82" s="21"/>
      <c r="F82" s="21"/>
      <c r="G82" s="22"/>
      <c r="H82" s="34"/>
      <c r="I82" s="34" t="s">
        <v>35</v>
      </c>
      <c r="J82" s="30"/>
      <c r="K82" s="30"/>
      <c r="L82" s="30"/>
      <c r="M82" s="30"/>
      <c r="N82" s="18"/>
      <c r="O82" s="18"/>
      <c r="P82" s="18"/>
      <c r="Q82" s="18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ht="14.25" customHeight="1">
      <c r="A83" s="34" t="s">
        <v>14</v>
      </c>
      <c r="B83" s="24" t="s">
        <v>95</v>
      </c>
      <c r="C83" s="21"/>
      <c r="D83" s="21"/>
      <c r="E83" s="21"/>
      <c r="F83" s="21"/>
      <c r="G83" s="22"/>
      <c r="H83" s="38"/>
      <c r="I83" s="36">
        <f>'Benefícios'!J7</f>
        <v>234.9404143</v>
      </c>
      <c r="J83" s="30"/>
      <c r="K83" s="30"/>
      <c r="L83" s="30"/>
      <c r="M83" s="30"/>
      <c r="N83" s="18"/>
      <c r="O83" s="18"/>
      <c r="P83" s="18"/>
      <c r="Q83" s="18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  <row r="84" ht="14.25" customHeight="1">
      <c r="A84" s="35" t="s">
        <v>96</v>
      </c>
      <c r="B84" s="21"/>
      <c r="C84" s="21"/>
      <c r="D84" s="21"/>
      <c r="E84" s="21"/>
      <c r="F84" s="21"/>
      <c r="G84" s="22"/>
      <c r="H84" s="42"/>
      <c r="I84" s="39">
        <v>0.0</v>
      </c>
      <c r="J84" s="31"/>
      <c r="K84" s="30"/>
      <c r="L84" s="30"/>
      <c r="M84" s="30"/>
      <c r="N84" s="18"/>
      <c r="O84" s="18"/>
      <c r="P84" s="18"/>
      <c r="Q84" s="18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</row>
    <row r="85" ht="14.25" customHeight="1">
      <c r="A85" s="61"/>
      <c r="B85" s="61"/>
      <c r="C85" s="61"/>
      <c r="D85" s="61"/>
      <c r="E85" s="61"/>
      <c r="F85" s="61"/>
      <c r="G85" s="61"/>
      <c r="H85" s="61"/>
      <c r="I85" s="61"/>
      <c r="J85" s="30"/>
      <c r="K85" s="30"/>
      <c r="L85" s="30"/>
      <c r="M85" s="30"/>
      <c r="N85" s="18"/>
      <c r="O85" s="18"/>
      <c r="P85" s="18"/>
      <c r="Q85" s="18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ht="12.75" customHeight="1">
      <c r="A86" s="20" t="s">
        <v>97</v>
      </c>
      <c r="B86" s="21"/>
      <c r="C86" s="21"/>
      <c r="D86" s="21"/>
      <c r="E86" s="21"/>
      <c r="F86" s="21"/>
      <c r="G86" s="21"/>
      <c r="H86" s="21"/>
      <c r="I86" s="22"/>
      <c r="J86" s="30"/>
      <c r="K86" s="30"/>
      <c r="L86" s="41"/>
      <c r="M86" s="30"/>
      <c r="N86" s="18"/>
      <c r="O86" s="18"/>
      <c r="P86" s="18"/>
      <c r="Q86" s="18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ht="14.25" customHeight="1">
      <c r="A87" s="35" t="s">
        <v>98</v>
      </c>
      <c r="B87" s="21"/>
      <c r="C87" s="21"/>
      <c r="D87" s="21"/>
      <c r="E87" s="21"/>
      <c r="F87" s="21"/>
      <c r="G87" s="21"/>
      <c r="H87" s="22"/>
      <c r="I87" s="34" t="s">
        <v>35</v>
      </c>
      <c r="J87" s="30"/>
      <c r="K87" s="30"/>
      <c r="L87" s="30"/>
      <c r="M87" s="30"/>
      <c r="N87" s="18"/>
      <c r="O87" s="18"/>
      <c r="P87" s="18"/>
      <c r="Q87" s="18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</row>
    <row r="88" ht="14.25" customHeight="1">
      <c r="A88" s="34" t="s">
        <v>99</v>
      </c>
      <c r="B88" s="24" t="s">
        <v>100</v>
      </c>
      <c r="C88" s="21"/>
      <c r="D88" s="21"/>
      <c r="E88" s="21"/>
      <c r="F88" s="21"/>
      <c r="G88" s="21"/>
      <c r="H88" s="22"/>
      <c r="I88" s="36">
        <f>I80</f>
        <v>78.25</v>
      </c>
      <c r="J88" s="30"/>
      <c r="K88" s="30"/>
      <c r="L88" s="30"/>
      <c r="M88" s="30"/>
      <c r="N88" s="18"/>
      <c r="O88" s="18"/>
      <c r="P88" s="18"/>
      <c r="Q88" s="18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</row>
    <row r="89" ht="12.75" customHeight="1">
      <c r="A89" s="34" t="s">
        <v>101</v>
      </c>
      <c r="B89" s="24" t="s">
        <v>102</v>
      </c>
      <c r="C89" s="21"/>
      <c r="D89" s="21"/>
      <c r="E89" s="21"/>
      <c r="F89" s="21"/>
      <c r="G89" s="21"/>
      <c r="H89" s="22"/>
      <c r="I89" s="36">
        <f>I83</f>
        <v>234.9404143</v>
      </c>
      <c r="J89" s="30"/>
      <c r="K89" s="30"/>
      <c r="L89" s="30"/>
      <c r="M89" s="30"/>
      <c r="N89" s="18"/>
      <c r="O89" s="18"/>
      <c r="P89" s="18"/>
      <c r="Q89" s="18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</row>
    <row r="90" ht="18.0" customHeight="1">
      <c r="A90" s="35" t="s">
        <v>103</v>
      </c>
      <c r="B90" s="21"/>
      <c r="C90" s="21"/>
      <c r="D90" s="21"/>
      <c r="E90" s="21"/>
      <c r="F90" s="21"/>
      <c r="G90" s="21"/>
      <c r="H90" s="22"/>
      <c r="I90" s="39">
        <f>TRUNC(SUM(I88:I89),2)</f>
        <v>313.19</v>
      </c>
      <c r="J90" s="31"/>
      <c r="K90" s="30"/>
      <c r="L90" s="30"/>
      <c r="M90" s="30"/>
      <c r="N90" s="18"/>
      <c r="O90" s="18"/>
      <c r="P90" s="18"/>
      <c r="Q90" s="18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</row>
    <row r="91" ht="14.25" customHeight="1">
      <c r="A91" s="57"/>
      <c r="B91" s="58"/>
      <c r="C91" s="58"/>
      <c r="D91" s="58"/>
      <c r="E91" s="58"/>
      <c r="F91" s="58"/>
      <c r="G91" s="58"/>
      <c r="H91" s="58"/>
      <c r="I91" s="59"/>
      <c r="J91" s="30"/>
      <c r="K91" s="30"/>
      <c r="L91" s="30"/>
      <c r="M91" s="30"/>
      <c r="N91" s="18"/>
      <c r="O91" s="18"/>
      <c r="P91" s="18"/>
      <c r="Q91" s="18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</row>
    <row r="92" ht="14.25" customHeight="1">
      <c r="A92" s="20" t="s">
        <v>104</v>
      </c>
      <c r="B92" s="21"/>
      <c r="C92" s="21"/>
      <c r="D92" s="21"/>
      <c r="E92" s="21"/>
      <c r="F92" s="21"/>
      <c r="G92" s="21"/>
      <c r="H92" s="21"/>
      <c r="I92" s="22"/>
      <c r="J92" s="30"/>
      <c r="K92" s="30"/>
      <c r="L92" s="30"/>
      <c r="M92" s="30"/>
      <c r="N92" s="18"/>
      <c r="O92" s="18"/>
      <c r="P92" s="18"/>
      <c r="Q92" s="18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</row>
    <row r="93" ht="14.25" customHeight="1">
      <c r="A93" s="34">
        <v>5.0</v>
      </c>
      <c r="B93" s="35" t="s">
        <v>105</v>
      </c>
      <c r="C93" s="21"/>
      <c r="D93" s="21"/>
      <c r="E93" s="21"/>
      <c r="F93" s="21"/>
      <c r="G93" s="22"/>
      <c r="H93" s="34"/>
      <c r="I93" s="34" t="s">
        <v>35</v>
      </c>
      <c r="J93" s="30"/>
      <c r="K93" s="30"/>
      <c r="L93" s="30"/>
      <c r="M93" s="30"/>
      <c r="N93" s="18"/>
      <c r="O93" s="18"/>
      <c r="P93" s="18"/>
      <c r="Q93" s="18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</row>
    <row r="94" ht="14.25" customHeight="1">
      <c r="A94" s="34" t="s">
        <v>14</v>
      </c>
      <c r="B94" s="24" t="s">
        <v>106</v>
      </c>
      <c r="C94" s="21"/>
      <c r="D94" s="21"/>
      <c r="E94" s="21"/>
      <c r="F94" s="21"/>
      <c r="G94" s="22"/>
      <c r="H94" s="36"/>
      <c r="I94" s="54">
        <f>Insumos!F14</f>
        <v>0</v>
      </c>
      <c r="J94" s="30"/>
      <c r="K94" s="30"/>
      <c r="L94" s="30"/>
      <c r="M94" s="30"/>
      <c r="N94" s="18"/>
      <c r="O94" s="18"/>
      <c r="P94" s="18"/>
      <c r="Q94" s="18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</row>
    <row r="95" ht="12.75" customHeight="1">
      <c r="A95" s="63" t="s">
        <v>16</v>
      </c>
      <c r="B95" s="24" t="s">
        <v>108</v>
      </c>
      <c r="C95" s="21"/>
      <c r="D95" s="21"/>
      <c r="E95" s="21"/>
      <c r="F95" s="21"/>
      <c r="G95" s="22"/>
      <c r="H95" s="62"/>
      <c r="I95" s="54">
        <f>Insumos!F33</f>
        <v>0</v>
      </c>
      <c r="J95" s="30"/>
      <c r="K95" s="30"/>
      <c r="L95" s="30"/>
      <c r="M95" s="30"/>
      <c r="N95" s="18"/>
      <c r="O95" s="18"/>
      <c r="P95" s="18"/>
      <c r="Q95" s="18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</row>
    <row r="96" ht="14.25" customHeight="1">
      <c r="A96" s="35" t="s">
        <v>109</v>
      </c>
      <c r="B96" s="21"/>
      <c r="C96" s="21"/>
      <c r="D96" s="21"/>
      <c r="E96" s="21"/>
      <c r="F96" s="21"/>
      <c r="G96" s="22"/>
      <c r="H96" s="64"/>
      <c r="I96" s="39">
        <f>I94+I95</f>
        <v>0</v>
      </c>
      <c r="J96" s="30"/>
      <c r="K96" s="30"/>
      <c r="L96" s="30"/>
      <c r="M96" s="30"/>
      <c r="N96" s="18"/>
      <c r="O96" s="18"/>
      <c r="P96" s="18"/>
      <c r="Q96" s="18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</row>
    <row r="97" ht="16.5" customHeight="1">
      <c r="A97" s="61"/>
      <c r="B97" s="10"/>
      <c r="C97" s="10"/>
      <c r="D97" s="10"/>
      <c r="E97" s="10"/>
      <c r="F97" s="10"/>
      <c r="G97" s="10"/>
      <c r="H97" s="10"/>
      <c r="I97" s="10"/>
      <c r="J97" s="30"/>
      <c r="K97" s="30"/>
      <c r="L97" s="30"/>
      <c r="M97" s="30"/>
      <c r="N97" s="18"/>
      <c r="O97" s="18"/>
      <c r="P97" s="18"/>
      <c r="Q97" s="18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ht="27.75" customHeight="1">
      <c r="A98" s="61" t="s">
        <v>110</v>
      </c>
      <c r="B98" s="10"/>
      <c r="C98" s="10"/>
      <c r="D98" s="65">
        <f>I23+I58+I69+I90+I96</f>
        <v>4463.811431</v>
      </c>
      <c r="E98" s="61"/>
      <c r="F98" s="61"/>
      <c r="G98" s="61"/>
      <c r="H98" s="61"/>
      <c r="I98" s="61"/>
      <c r="J98" s="30"/>
      <c r="K98" s="30"/>
      <c r="L98" s="30"/>
      <c r="M98" s="30"/>
      <c r="N98" s="18"/>
      <c r="O98" s="18"/>
      <c r="P98" s="18"/>
      <c r="Q98" s="18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ht="16.5" customHeight="1">
      <c r="A99" s="61" t="s">
        <v>111</v>
      </c>
      <c r="B99" s="10"/>
      <c r="C99" s="10"/>
      <c r="D99" s="66">
        <f>H104</f>
        <v>0</v>
      </c>
      <c r="E99" s="61" t="s">
        <v>112</v>
      </c>
      <c r="F99" s="66">
        <f>1-D99</f>
        <v>1</v>
      </c>
      <c r="G99" s="67">
        <f>(D98+I102+I103)/F99</f>
        <v>4463.811431</v>
      </c>
      <c r="H99" s="59"/>
      <c r="I99" s="61"/>
      <c r="J99" s="30"/>
      <c r="K99" s="30"/>
      <c r="L99" s="30"/>
      <c r="M99" s="30"/>
      <c r="N99" s="18"/>
      <c r="O99" s="18"/>
      <c r="P99" s="18"/>
      <c r="Q99" s="18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ht="14.25" customHeight="1">
      <c r="A100" s="20" t="s">
        <v>113</v>
      </c>
      <c r="B100" s="21"/>
      <c r="C100" s="21"/>
      <c r="D100" s="21"/>
      <c r="E100" s="21"/>
      <c r="F100" s="21"/>
      <c r="G100" s="21"/>
      <c r="H100" s="21"/>
      <c r="I100" s="22"/>
      <c r="J100" s="31"/>
      <c r="K100" s="41"/>
      <c r="L100" s="41"/>
      <c r="M100" s="30"/>
      <c r="N100" s="18"/>
      <c r="O100" s="18"/>
      <c r="P100" s="18"/>
      <c r="Q100" s="18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</row>
    <row r="101" ht="14.25" customHeight="1">
      <c r="A101" s="34">
        <v>6.0</v>
      </c>
      <c r="B101" s="35" t="s">
        <v>114</v>
      </c>
      <c r="C101" s="21"/>
      <c r="D101" s="21"/>
      <c r="E101" s="21"/>
      <c r="F101" s="21"/>
      <c r="G101" s="22"/>
      <c r="H101" s="34" t="s">
        <v>75</v>
      </c>
      <c r="I101" s="34" t="s">
        <v>35</v>
      </c>
      <c r="J101" s="31"/>
      <c r="K101" s="30"/>
      <c r="L101" s="30"/>
      <c r="M101" s="30"/>
      <c r="N101" s="18"/>
      <c r="O101" s="18"/>
      <c r="P101" s="18"/>
      <c r="Q101" s="18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ht="12.75" customHeight="1">
      <c r="A102" s="34" t="s">
        <v>14</v>
      </c>
      <c r="B102" s="24" t="s">
        <v>115</v>
      </c>
      <c r="C102" s="21"/>
      <c r="D102" s="21"/>
      <c r="E102" s="21"/>
      <c r="F102" s="21"/>
      <c r="G102" s="22"/>
      <c r="H102" s="48">
        <v>0.0</v>
      </c>
      <c r="I102" s="36">
        <f>D98*H102</f>
        <v>0</v>
      </c>
      <c r="J102" s="31"/>
      <c r="K102" s="30"/>
      <c r="L102" s="30"/>
      <c r="M102" s="31"/>
      <c r="N102" s="18"/>
      <c r="O102" s="18"/>
      <c r="P102" s="18"/>
      <c r="Q102" s="18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ht="14.25" customHeight="1">
      <c r="A103" s="34" t="s">
        <v>16</v>
      </c>
      <c r="B103" s="24" t="s">
        <v>116</v>
      </c>
      <c r="C103" s="21"/>
      <c r="D103" s="21"/>
      <c r="E103" s="21"/>
      <c r="F103" s="21"/>
      <c r="G103" s="22"/>
      <c r="H103" s="48">
        <v>0.0</v>
      </c>
      <c r="I103" s="36">
        <f>(D98+I102)*H103</f>
        <v>0</v>
      </c>
      <c r="J103" s="31"/>
      <c r="K103" s="30"/>
      <c r="L103" s="30"/>
      <c r="M103" s="30"/>
      <c r="N103" s="18"/>
      <c r="O103" s="18"/>
      <c r="P103" s="18"/>
      <c r="Q103" s="18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ht="14.25" customHeight="1">
      <c r="A104" s="34" t="s">
        <v>19</v>
      </c>
      <c r="B104" s="35" t="s">
        <v>117</v>
      </c>
      <c r="C104" s="21"/>
      <c r="D104" s="21"/>
      <c r="E104" s="21"/>
      <c r="F104" s="21"/>
      <c r="G104" s="22"/>
      <c r="H104" s="38">
        <f>H105+H106+H107</f>
        <v>0</v>
      </c>
      <c r="I104" s="36"/>
      <c r="J104" s="30"/>
      <c r="K104" s="30"/>
      <c r="L104" s="30"/>
      <c r="M104" s="30"/>
      <c r="N104" s="18"/>
      <c r="O104" s="18"/>
      <c r="P104" s="18"/>
      <c r="Q104" s="18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</row>
    <row r="105" ht="14.25" customHeight="1">
      <c r="A105" s="34" t="s">
        <v>118</v>
      </c>
      <c r="B105" s="24" t="s">
        <v>119</v>
      </c>
      <c r="C105" s="21"/>
      <c r="D105" s="21"/>
      <c r="E105" s="21"/>
      <c r="F105" s="21"/>
      <c r="G105" s="22"/>
      <c r="H105" s="48">
        <v>0.0</v>
      </c>
      <c r="I105" s="36">
        <f>G99*H105</f>
        <v>0</v>
      </c>
      <c r="J105" s="31"/>
      <c r="K105" s="31"/>
      <c r="L105" s="30"/>
      <c r="M105" s="30"/>
      <c r="N105" s="18"/>
      <c r="O105" s="18"/>
      <c r="P105" s="18"/>
      <c r="Q105" s="18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</row>
    <row r="106" ht="14.25" customHeight="1">
      <c r="A106" s="34" t="s">
        <v>120</v>
      </c>
      <c r="B106" s="24" t="s">
        <v>121</v>
      </c>
      <c r="C106" s="21"/>
      <c r="D106" s="21"/>
      <c r="E106" s="21"/>
      <c r="F106" s="21"/>
      <c r="G106" s="22"/>
      <c r="H106" s="48">
        <v>0.0</v>
      </c>
      <c r="I106" s="36">
        <f>G99*H106</f>
        <v>0</v>
      </c>
      <c r="J106" s="31"/>
      <c r="K106" s="31"/>
      <c r="L106" s="30"/>
      <c r="M106" s="30"/>
      <c r="N106" s="18"/>
      <c r="O106" s="18"/>
      <c r="P106" s="18"/>
      <c r="Q106" s="18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</row>
    <row r="107" ht="14.25" customHeight="1">
      <c r="A107" s="34" t="s">
        <v>122</v>
      </c>
      <c r="B107" s="24" t="s">
        <v>123</v>
      </c>
      <c r="C107" s="21"/>
      <c r="D107" s="21"/>
      <c r="E107" s="21"/>
      <c r="F107" s="21"/>
      <c r="G107" s="22"/>
      <c r="H107" s="68">
        <v>0.0</v>
      </c>
      <c r="I107" s="36">
        <f>G99*H107</f>
        <v>0</v>
      </c>
      <c r="J107" s="31"/>
      <c r="K107" s="31"/>
      <c r="L107" s="30"/>
      <c r="M107" s="30"/>
      <c r="N107" s="18"/>
      <c r="O107" s="18"/>
      <c r="P107" s="18"/>
      <c r="Q107" s="18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</row>
    <row r="108" ht="14.25" customHeight="1">
      <c r="A108" s="35" t="s">
        <v>124</v>
      </c>
      <c r="B108" s="21"/>
      <c r="C108" s="21"/>
      <c r="D108" s="21"/>
      <c r="E108" s="21"/>
      <c r="F108" s="21"/>
      <c r="G108" s="22"/>
      <c r="H108" s="38"/>
      <c r="I108" s="39">
        <f>TRUNC(SUM(I102:I107),2)</f>
        <v>0</v>
      </c>
      <c r="J108" s="31"/>
      <c r="K108" s="30"/>
      <c r="L108" s="30"/>
      <c r="M108" s="30"/>
      <c r="N108" s="18"/>
      <c r="O108" s="18"/>
      <c r="P108" s="18"/>
      <c r="Q108" s="18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</row>
    <row r="109" ht="14.25" customHeight="1">
      <c r="A109" s="20" t="s">
        <v>125</v>
      </c>
      <c r="B109" s="21"/>
      <c r="C109" s="21"/>
      <c r="D109" s="21"/>
      <c r="E109" s="21"/>
      <c r="F109" s="21"/>
      <c r="G109" s="21"/>
      <c r="H109" s="21"/>
      <c r="I109" s="22"/>
      <c r="J109" s="30"/>
      <c r="K109" s="30"/>
      <c r="L109" s="30"/>
      <c r="M109" s="30"/>
      <c r="N109" s="18"/>
      <c r="O109" s="18"/>
      <c r="P109" s="18"/>
      <c r="Q109" s="18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ht="14.25" customHeight="1">
      <c r="A110" s="35" t="s">
        <v>126</v>
      </c>
      <c r="B110" s="21"/>
      <c r="C110" s="21"/>
      <c r="D110" s="21"/>
      <c r="E110" s="21"/>
      <c r="F110" s="21"/>
      <c r="G110" s="21"/>
      <c r="H110" s="22"/>
      <c r="I110" s="34" t="s">
        <v>35</v>
      </c>
      <c r="J110" s="30"/>
      <c r="K110" s="30"/>
      <c r="L110" s="30"/>
      <c r="M110" s="30"/>
      <c r="N110" s="18"/>
      <c r="O110" s="18"/>
      <c r="P110" s="18"/>
      <c r="Q110" s="18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</row>
    <row r="111" ht="14.25" customHeight="1">
      <c r="A111" s="23" t="s">
        <v>14</v>
      </c>
      <c r="B111" s="24" t="str">
        <f>A19</f>
        <v>MÓDULO 1 - COMPOSIÇÃO DA REMUNERAÇÃO</v>
      </c>
      <c r="C111" s="21"/>
      <c r="D111" s="21"/>
      <c r="E111" s="21"/>
      <c r="F111" s="21"/>
      <c r="G111" s="21"/>
      <c r="H111" s="22"/>
      <c r="I111" s="36">
        <f>I23</f>
        <v>2192.77</v>
      </c>
      <c r="J111" s="31"/>
      <c r="K111" s="31"/>
      <c r="L111" s="30"/>
      <c r="M111" s="30"/>
      <c r="N111" s="18"/>
      <c r="O111" s="18"/>
      <c r="P111" s="18"/>
      <c r="Q111" s="18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</row>
    <row r="112" ht="12.75" customHeight="1">
      <c r="A112" s="23" t="s">
        <v>16</v>
      </c>
      <c r="B112" s="24" t="str">
        <f>A25</f>
        <v>MÓDULO 2 – ENCARGOS E BENEFÍCIOS ANUAIS, MENSAIS E DIÁRIOS</v>
      </c>
      <c r="C112" s="21"/>
      <c r="D112" s="21"/>
      <c r="E112" s="21"/>
      <c r="F112" s="21"/>
      <c r="G112" s="21"/>
      <c r="H112" s="22"/>
      <c r="I112" s="36">
        <f>I58</f>
        <v>1819.11</v>
      </c>
      <c r="J112" s="30"/>
      <c r="K112" s="31"/>
      <c r="L112" s="30"/>
      <c r="M112" s="30"/>
      <c r="N112" s="18"/>
      <c r="O112" s="18"/>
      <c r="P112" s="18"/>
      <c r="Q112" s="18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ht="14.25" customHeight="1">
      <c r="A113" s="23" t="s">
        <v>19</v>
      </c>
      <c r="B113" s="24" t="str">
        <f>A60</f>
        <v>MÓDULO 3 – PROVISÃO PARA RESCISÃO</v>
      </c>
      <c r="C113" s="21"/>
      <c r="D113" s="21"/>
      <c r="E113" s="21"/>
      <c r="F113" s="21"/>
      <c r="G113" s="21"/>
      <c r="H113" s="22"/>
      <c r="I113" s="36">
        <f>I69</f>
        <v>138.7414307</v>
      </c>
      <c r="J113" s="30"/>
      <c r="K113" s="31"/>
      <c r="L113" s="30"/>
      <c r="M113" s="30"/>
      <c r="N113" s="18"/>
      <c r="O113" s="18"/>
      <c r="P113" s="18"/>
      <c r="Q113" s="18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</row>
    <row r="114" ht="14.25" customHeight="1">
      <c r="A114" s="23" t="s">
        <v>21</v>
      </c>
      <c r="B114" s="24" t="str">
        <f>A71</f>
        <v>MÓDULO 4 – CUSTO DE REPOSIÇÃO DO PROFISSIONAL AUSENTE</v>
      </c>
      <c r="C114" s="21"/>
      <c r="D114" s="21"/>
      <c r="E114" s="21"/>
      <c r="F114" s="21"/>
      <c r="G114" s="21"/>
      <c r="H114" s="22"/>
      <c r="I114" s="36">
        <f>I90</f>
        <v>313.19</v>
      </c>
      <c r="J114" s="30"/>
      <c r="K114" s="31"/>
      <c r="L114" s="30"/>
      <c r="M114" s="30"/>
      <c r="N114" s="18"/>
      <c r="O114" s="18"/>
      <c r="P114" s="18"/>
      <c r="Q114" s="18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</row>
    <row r="115" ht="14.25" customHeight="1">
      <c r="A115" s="23" t="s">
        <v>48</v>
      </c>
      <c r="B115" s="24" t="str">
        <f>A92</f>
        <v>MÓDULO 5 – INSUMOS DIVERSOS</v>
      </c>
      <c r="C115" s="21"/>
      <c r="D115" s="21"/>
      <c r="E115" s="21"/>
      <c r="F115" s="21"/>
      <c r="G115" s="21"/>
      <c r="H115" s="22"/>
      <c r="I115" s="36">
        <f>I96</f>
        <v>0</v>
      </c>
      <c r="J115" s="30"/>
      <c r="K115" s="31"/>
      <c r="L115" s="30"/>
      <c r="M115" s="30"/>
      <c r="N115" s="18"/>
      <c r="O115" s="18"/>
      <c r="P115" s="18"/>
      <c r="Q115" s="18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</row>
    <row r="116" ht="14.25" customHeight="1">
      <c r="A116" s="34"/>
      <c r="B116" s="35" t="s">
        <v>127</v>
      </c>
      <c r="C116" s="21"/>
      <c r="D116" s="21"/>
      <c r="E116" s="21"/>
      <c r="F116" s="21"/>
      <c r="G116" s="21"/>
      <c r="H116" s="22"/>
      <c r="I116" s="69">
        <f>TRUNC(SUM(I111:I115),2)</f>
        <v>4463.81</v>
      </c>
      <c r="J116" s="30"/>
      <c r="K116" s="31"/>
      <c r="L116" s="30"/>
      <c r="M116" s="30"/>
      <c r="N116" s="18"/>
      <c r="O116" s="18"/>
      <c r="P116" s="18"/>
      <c r="Q116" s="18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</row>
    <row r="117" ht="12.75" customHeight="1">
      <c r="A117" s="23" t="s">
        <v>50</v>
      </c>
      <c r="B117" s="24" t="str">
        <f>A100</f>
        <v>MÓDULO 6 – CUSTOS INDIRETOS, TRIBUTOS E LUCRO</v>
      </c>
      <c r="C117" s="21"/>
      <c r="D117" s="21"/>
      <c r="E117" s="21"/>
      <c r="F117" s="21"/>
      <c r="G117" s="21"/>
      <c r="H117" s="22"/>
      <c r="I117" s="36">
        <f>I108</f>
        <v>0</v>
      </c>
      <c r="J117" s="30"/>
      <c r="K117" s="30"/>
      <c r="L117" s="30"/>
      <c r="M117" s="30"/>
      <c r="N117" s="18"/>
      <c r="O117" s="18"/>
      <c r="P117" s="18"/>
      <c r="Q117" s="18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</row>
    <row r="118" ht="14.25" customHeight="1">
      <c r="A118" s="35" t="s">
        <v>128</v>
      </c>
      <c r="B118" s="21"/>
      <c r="C118" s="21"/>
      <c r="D118" s="21"/>
      <c r="E118" s="21"/>
      <c r="F118" s="21"/>
      <c r="G118" s="21"/>
      <c r="H118" s="22"/>
      <c r="I118" s="39">
        <f>TRUNC(SUM(I116:I117),2)</f>
        <v>4463.81</v>
      </c>
      <c r="J118" s="41"/>
      <c r="K118" s="30"/>
      <c r="L118" s="30"/>
      <c r="M118" s="30"/>
      <c r="N118" s="18"/>
      <c r="O118" s="18"/>
      <c r="P118" s="18"/>
      <c r="Q118" s="18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ht="14.25" customHeight="1">
      <c r="A119" s="34"/>
      <c r="B119" s="35" t="s">
        <v>129</v>
      </c>
      <c r="C119" s="21"/>
      <c r="D119" s="21"/>
      <c r="E119" s="21"/>
      <c r="F119" s="21"/>
      <c r="G119" s="22"/>
      <c r="H119" s="70">
        <v>2.0</v>
      </c>
      <c r="I119" s="39">
        <f>I118*H119</f>
        <v>8927.62</v>
      </c>
      <c r="J119" s="30"/>
      <c r="K119" s="30"/>
      <c r="L119" s="30"/>
      <c r="M119" s="30"/>
      <c r="N119" s="18"/>
      <c r="O119" s="18"/>
      <c r="P119" s="18"/>
      <c r="Q119" s="18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71"/>
      <c r="J120" s="41"/>
      <c r="K120" s="31"/>
      <c r="L120" s="31"/>
      <c r="M120" s="30"/>
      <c r="N120" s="18"/>
      <c r="O120" s="18"/>
      <c r="P120" s="18"/>
      <c r="Q120" s="18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  <row r="121" ht="12.75" customHeight="1">
      <c r="A121" s="30"/>
      <c r="B121" s="30"/>
      <c r="C121" s="30"/>
      <c r="D121" s="30"/>
      <c r="E121" s="30"/>
      <c r="F121" s="30"/>
      <c r="G121" s="30"/>
      <c r="H121" s="26"/>
      <c r="I121" s="72"/>
      <c r="J121" s="31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ht="14.25" customHeight="1">
      <c r="A122" s="73"/>
      <c r="B122" s="73"/>
      <c r="C122" s="73"/>
      <c r="D122" s="73"/>
      <c r="E122" s="73"/>
      <c r="F122" s="26"/>
      <c r="G122" s="73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ht="14.25" customHeight="1">
      <c r="A123" s="74"/>
      <c r="B123" s="74"/>
      <c r="C123" s="75"/>
      <c r="D123" s="76"/>
      <c r="E123" s="76"/>
      <c r="F123" s="77"/>
      <c r="G123" s="76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ht="14.25" customHeight="1">
      <c r="A124" s="74"/>
      <c r="B124" s="74"/>
      <c r="C124" s="75"/>
      <c r="D124" s="76"/>
      <c r="E124" s="76"/>
      <c r="F124" s="77"/>
      <c r="G124" s="76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</row>
    <row r="125" ht="14.25" customHeight="1">
      <c r="A125" s="74"/>
      <c r="B125" s="74"/>
      <c r="C125" s="75"/>
      <c r="D125" s="76"/>
      <c r="E125" s="76"/>
      <c r="F125" s="77"/>
      <c r="G125" s="76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ht="14.25" customHeight="1">
      <c r="A126" s="74"/>
      <c r="B126" s="74"/>
      <c r="C126" s="75"/>
      <c r="D126" s="76"/>
      <c r="E126" s="76"/>
      <c r="F126" s="77"/>
      <c r="G126" s="76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</row>
    <row r="127" ht="14.25" customHeight="1">
      <c r="A127" s="74"/>
      <c r="B127" s="74"/>
      <c r="C127" s="75"/>
      <c r="D127" s="76"/>
      <c r="E127" s="76"/>
      <c r="F127" s="77"/>
      <c r="G127" s="76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ht="14.25" customHeight="1">
      <c r="A128" s="74"/>
      <c r="B128" s="74"/>
      <c r="C128" s="75"/>
      <c r="D128" s="76"/>
      <c r="E128" s="76"/>
      <c r="F128" s="77"/>
      <c r="G128" s="76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ht="14.25" customHeight="1">
      <c r="A129" s="74"/>
      <c r="B129" s="74"/>
      <c r="C129" s="75"/>
      <c r="D129" s="76"/>
      <c r="E129" s="76"/>
      <c r="F129" s="77"/>
      <c r="G129" s="76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ht="14.25" customHeight="1">
      <c r="A130" s="26"/>
      <c r="B130" s="26"/>
      <c r="C130" s="26"/>
      <c r="D130" s="26"/>
      <c r="E130" s="26"/>
      <c r="F130" s="26"/>
      <c r="G130" s="78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</row>
    <row r="131" ht="14.25" customHeight="1">
      <c r="A131" s="26"/>
      <c r="B131" s="26"/>
      <c r="C131" s="26"/>
      <c r="D131" s="26"/>
      <c r="E131" s="26"/>
      <c r="F131" s="26"/>
      <c r="G131" s="78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</row>
    <row r="132" ht="14.25" customHeight="1">
      <c r="A132" s="73"/>
      <c r="B132" s="73"/>
      <c r="C132" s="73"/>
      <c r="D132" s="73"/>
      <c r="E132" s="73"/>
      <c r="F132" s="26"/>
      <c r="G132" s="73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</row>
    <row r="133" ht="14.25" customHeight="1">
      <c r="A133" s="30"/>
      <c r="B133" s="74"/>
      <c r="C133" s="75"/>
      <c r="D133" s="76"/>
      <c r="E133" s="76"/>
      <c r="F133" s="77"/>
      <c r="G133" s="76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</row>
    <row r="134" ht="14.25" customHeight="1">
      <c r="A134" s="30"/>
      <c r="B134" s="30"/>
      <c r="C134" s="75"/>
      <c r="D134" s="76"/>
      <c r="E134" s="76"/>
      <c r="F134" s="77"/>
      <c r="G134" s="76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ht="14.25" customHeight="1">
      <c r="A135" s="30"/>
      <c r="B135" s="30"/>
      <c r="C135" s="75"/>
      <c r="D135" s="76"/>
      <c r="E135" s="76"/>
      <c r="F135" s="77"/>
      <c r="G135" s="76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</row>
    <row r="136" ht="14.25" customHeight="1">
      <c r="A136" s="30"/>
      <c r="B136" s="30"/>
      <c r="C136" s="75"/>
      <c r="D136" s="76"/>
      <c r="E136" s="76"/>
      <c r="F136" s="77"/>
      <c r="G136" s="76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</row>
    <row r="137" ht="14.25" customHeight="1">
      <c r="A137" s="30"/>
      <c r="B137" s="30"/>
      <c r="C137" s="75"/>
      <c r="D137" s="76"/>
      <c r="E137" s="76"/>
      <c r="F137" s="77"/>
      <c r="G137" s="76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</row>
    <row r="138" ht="14.25" customHeight="1">
      <c r="A138" s="30"/>
      <c r="B138" s="30"/>
      <c r="C138" s="75"/>
      <c r="D138" s="76"/>
      <c r="E138" s="76"/>
      <c r="F138" s="77"/>
      <c r="G138" s="76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ht="14.25" customHeight="1">
      <c r="A139" s="26"/>
      <c r="B139" s="79"/>
      <c r="C139" s="79"/>
      <c r="D139" s="79"/>
      <c r="E139" s="79"/>
      <c r="F139" s="79"/>
      <c r="G139" s="78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ht="14.25" customHeight="1">
      <c r="A140" s="26"/>
      <c r="B140" s="26"/>
      <c r="C140" s="26"/>
      <c r="D140" s="26"/>
      <c r="E140" s="26"/>
      <c r="F140" s="26"/>
      <c r="G140" s="78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</row>
    <row r="141" ht="14.25" customHeight="1">
      <c r="A141" s="73"/>
      <c r="B141" s="73"/>
      <c r="C141" s="73"/>
      <c r="D141" s="73"/>
      <c r="E141" s="73"/>
      <c r="F141" s="26"/>
      <c r="G141" s="73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</row>
    <row r="142" ht="14.25" customHeight="1">
      <c r="A142" s="30"/>
      <c r="B142" s="30"/>
      <c r="C142" s="75"/>
      <c r="D142" s="76"/>
      <c r="E142" s="76"/>
      <c r="F142" s="77"/>
      <c r="G142" s="76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</row>
    <row r="143" ht="14.25" customHeight="1">
      <c r="A143" s="30"/>
      <c r="B143" s="30"/>
      <c r="C143" s="75"/>
      <c r="D143" s="76"/>
      <c r="E143" s="76"/>
      <c r="F143" s="77"/>
      <c r="G143" s="76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</row>
    <row r="144" ht="14.25" customHeight="1">
      <c r="A144" s="30"/>
      <c r="B144" s="30"/>
      <c r="C144" s="75"/>
      <c r="D144" s="76"/>
      <c r="E144" s="76"/>
      <c r="F144" s="77"/>
      <c r="G144" s="76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ht="14.25" customHeight="1">
      <c r="A145" s="30"/>
      <c r="B145" s="30"/>
      <c r="C145" s="75"/>
      <c r="D145" s="76"/>
      <c r="E145" s="76"/>
      <c r="F145" s="77"/>
      <c r="G145" s="76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</row>
    <row r="146" ht="14.25" customHeight="1">
      <c r="A146" s="26"/>
      <c r="B146" s="26"/>
      <c r="C146" s="26"/>
      <c r="D146" s="26"/>
      <c r="E146" s="26"/>
      <c r="F146" s="26"/>
      <c r="G146" s="78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</row>
    <row r="147" ht="14.25" customHeight="1">
      <c r="A147" s="26"/>
      <c r="B147" s="26"/>
      <c r="C147" s="26"/>
      <c r="D147" s="26"/>
      <c r="E147" s="26"/>
      <c r="F147" s="26"/>
      <c r="G147" s="78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ht="14.25" customHeight="1">
      <c r="A148" s="80"/>
      <c r="B148" s="22"/>
      <c r="C148" s="81"/>
      <c r="D148" s="81"/>
      <c r="E148" s="81"/>
      <c r="F148" s="34"/>
      <c r="G148" s="81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ht="14.25" customHeight="1">
      <c r="A149" s="82"/>
      <c r="B149" s="22"/>
      <c r="C149" s="83"/>
      <c r="D149" s="84"/>
      <c r="E149" s="84"/>
      <c r="F149" s="85"/>
      <c r="G149" s="84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ht="14.25" customHeight="1">
      <c r="A150" s="34"/>
      <c r="B150" s="34"/>
      <c r="C150" s="34"/>
      <c r="D150" s="34"/>
      <c r="E150" s="34"/>
      <c r="F150" s="34"/>
      <c r="G150" s="86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ht="14.2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</row>
    <row r="152" ht="14.2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</row>
    <row r="153" ht="14.2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</row>
    <row r="154" ht="14.2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</row>
    <row r="155" ht="14.2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ht="14.2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</row>
    <row r="157" ht="14.2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</row>
    <row r="158" ht="14.2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</row>
    <row r="159" ht="14.2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</row>
    <row r="160" ht="14.2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</row>
    <row r="161" ht="14.2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</row>
    <row r="162" ht="14.2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</row>
    <row r="163" ht="14.2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</row>
    <row r="164" ht="14.2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</row>
    <row r="165" ht="14.2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</row>
    <row r="166" ht="14.2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</row>
    <row r="167" ht="14.2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ht="14.2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</row>
    <row r="169" ht="14.2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</row>
    <row r="170" ht="14.2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</row>
    <row r="171" ht="14.2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</row>
    <row r="172" ht="14.2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</row>
    <row r="173" ht="14.2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</row>
    <row r="174" ht="14.2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</row>
    <row r="175" ht="14.2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</row>
    <row r="176" ht="14.2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</row>
    <row r="177" ht="14.2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</row>
    <row r="178" ht="14.2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</row>
    <row r="179" ht="14.2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</row>
    <row r="180" ht="14.2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</row>
    <row r="181" ht="14.2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</row>
    <row r="182" ht="14.2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</row>
    <row r="183" ht="14.2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</row>
    <row r="184" ht="14.2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</row>
    <row r="185" ht="14.2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</row>
    <row r="186" ht="14.2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</row>
    <row r="187" ht="14.2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</row>
    <row r="188" ht="14.2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</row>
    <row r="189" ht="14.2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</row>
    <row r="190" ht="14.2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</row>
    <row r="191" ht="14.2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</row>
    <row r="192" ht="14.2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</row>
    <row r="193" ht="14.2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</row>
    <row r="194" ht="14.2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</row>
    <row r="195" ht="14.2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</row>
    <row r="196" ht="14.2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</row>
    <row r="197" ht="14.2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</row>
    <row r="198" ht="14.2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</row>
    <row r="199" ht="14.2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</row>
    <row r="200" ht="14.2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</row>
    <row r="201" ht="14.25" customHeight="1">
      <c r="A201" s="19"/>
      <c r="B201" s="19"/>
      <c r="C201" s="19"/>
      <c r="D201" s="19"/>
      <c r="E201" s="19"/>
      <c r="F201" s="19"/>
      <c r="G201" s="19"/>
      <c r="H201" s="19"/>
      <c r="I201" s="19"/>
      <c r="J201" s="18"/>
      <c r="K201" s="18"/>
      <c r="L201" s="18"/>
      <c r="M201" s="18"/>
      <c r="N201" s="18"/>
      <c r="O201" s="18"/>
      <c r="P201" s="18"/>
      <c r="Q201" s="18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</row>
    <row r="202" ht="14.2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8"/>
      <c r="K202" s="18"/>
      <c r="L202" s="18"/>
      <c r="M202" s="18"/>
      <c r="N202" s="18"/>
      <c r="O202" s="18"/>
      <c r="P202" s="18"/>
      <c r="Q202" s="18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ht="14.25" customHeight="1">
      <c r="A203" s="19"/>
      <c r="B203" s="19"/>
      <c r="C203" s="19"/>
      <c r="D203" s="19"/>
      <c r="E203" s="19"/>
      <c r="F203" s="19"/>
      <c r="G203" s="19"/>
      <c r="H203" s="19"/>
      <c r="I203" s="19"/>
      <c r="J203" s="18"/>
      <c r="K203" s="18"/>
      <c r="L203" s="18"/>
      <c r="M203" s="18"/>
      <c r="N203" s="18"/>
      <c r="O203" s="18"/>
      <c r="P203" s="18"/>
      <c r="Q203" s="18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ht="14.25" customHeight="1">
      <c r="A204" s="19"/>
      <c r="B204" s="19"/>
      <c r="C204" s="19"/>
      <c r="D204" s="19"/>
      <c r="E204" s="19"/>
      <c r="F204" s="19"/>
      <c r="G204" s="19"/>
      <c r="H204" s="19"/>
      <c r="I204" s="19"/>
      <c r="J204" s="18"/>
      <c r="K204" s="18"/>
      <c r="L204" s="18"/>
      <c r="M204" s="18"/>
      <c r="N204" s="18"/>
      <c r="O204" s="18"/>
      <c r="P204" s="18"/>
      <c r="Q204" s="18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ht="14.25" customHeight="1">
      <c r="A205" s="19"/>
      <c r="B205" s="19"/>
      <c r="C205" s="19"/>
      <c r="D205" s="19"/>
      <c r="E205" s="19"/>
      <c r="F205" s="19"/>
      <c r="G205" s="19"/>
      <c r="H205" s="19"/>
      <c r="I205" s="19"/>
      <c r="J205" s="18"/>
      <c r="K205" s="18"/>
      <c r="L205" s="18"/>
      <c r="M205" s="18"/>
      <c r="N205" s="18"/>
      <c r="O205" s="18"/>
      <c r="P205" s="18"/>
      <c r="Q205" s="18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ht="14.25" customHeight="1">
      <c r="A206" s="19"/>
      <c r="B206" s="19"/>
      <c r="C206" s="19"/>
      <c r="D206" s="19"/>
      <c r="E206" s="19"/>
      <c r="F206" s="19"/>
      <c r="G206" s="19"/>
      <c r="H206" s="19"/>
      <c r="I206" s="19"/>
      <c r="J206" s="18"/>
      <c r="K206" s="18"/>
      <c r="L206" s="18"/>
      <c r="M206" s="18"/>
      <c r="N206" s="18"/>
      <c r="O206" s="18"/>
      <c r="P206" s="18"/>
      <c r="Q206" s="18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ht="14.25" customHeight="1">
      <c r="A207" s="19"/>
      <c r="B207" s="19"/>
      <c r="C207" s="19"/>
      <c r="D207" s="19"/>
      <c r="E207" s="19"/>
      <c r="F207" s="19"/>
      <c r="G207" s="19"/>
      <c r="H207" s="19"/>
      <c r="I207" s="19"/>
      <c r="J207" s="18"/>
      <c r="K207" s="18"/>
      <c r="L207" s="18"/>
      <c r="M207" s="18"/>
      <c r="N207" s="18"/>
      <c r="O207" s="18"/>
      <c r="P207" s="18"/>
      <c r="Q207" s="18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ht="14.25" customHeight="1">
      <c r="A208" s="19"/>
      <c r="B208" s="19"/>
      <c r="C208" s="19"/>
      <c r="D208" s="19"/>
      <c r="E208" s="19"/>
      <c r="F208" s="19"/>
      <c r="G208" s="19"/>
      <c r="H208" s="19"/>
      <c r="I208" s="19"/>
      <c r="J208" s="18"/>
      <c r="K208" s="18"/>
      <c r="L208" s="18"/>
      <c r="M208" s="18"/>
      <c r="N208" s="18"/>
      <c r="O208" s="18"/>
      <c r="P208" s="18"/>
      <c r="Q208" s="18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ht="14.25" customHeight="1">
      <c r="A209" s="19"/>
      <c r="B209" s="19"/>
      <c r="C209" s="19"/>
      <c r="D209" s="19"/>
      <c r="E209" s="19"/>
      <c r="F209" s="19"/>
      <c r="G209" s="19"/>
      <c r="H209" s="19"/>
      <c r="I209" s="19"/>
      <c r="J209" s="18"/>
      <c r="K209" s="18"/>
      <c r="L209" s="18"/>
      <c r="M209" s="18"/>
      <c r="N209" s="18"/>
      <c r="O209" s="18"/>
      <c r="P209" s="18"/>
      <c r="Q209" s="18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ht="14.25" customHeight="1">
      <c r="A210" s="19"/>
      <c r="B210" s="19"/>
      <c r="C210" s="19"/>
      <c r="D210" s="19"/>
      <c r="E210" s="19"/>
      <c r="F210" s="19"/>
      <c r="G210" s="19"/>
      <c r="H210" s="19"/>
      <c r="I210" s="19"/>
      <c r="J210" s="18"/>
      <c r="K210" s="18"/>
      <c r="L210" s="18"/>
      <c r="M210" s="18"/>
      <c r="N210" s="18"/>
      <c r="O210" s="18"/>
      <c r="P210" s="18"/>
      <c r="Q210" s="18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ht="14.25" customHeight="1">
      <c r="A211" s="19"/>
      <c r="B211" s="19"/>
      <c r="C211" s="19"/>
      <c r="D211" s="19"/>
      <c r="E211" s="19"/>
      <c r="F211" s="19"/>
      <c r="G211" s="19"/>
      <c r="H211" s="19"/>
      <c r="I211" s="19"/>
      <c r="J211" s="18"/>
      <c r="K211" s="18"/>
      <c r="L211" s="18"/>
      <c r="M211" s="18"/>
      <c r="N211" s="18"/>
      <c r="O211" s="18"/>
      <c r="P211" s="18"/>
      <c r="Q211" s="18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ht="14.25" customHeight="1">
      <c r="A212" s="19"/>
      <c r="B212" s="19"/>
      <c r="C212" s="19"/>
      <c r="D212" s="19"/>
      <c r="E212" s="19"/>
      <c r="F212" s="19"/>
      <c r="G212" s="19"/>
      <c r="H212" s="19"/>
      <c r="I212" s="19"/>
      <c r="J212" s="18"/>
      <c r="K212" s="18"/>
      <c r="L212" s="18"/>
      <c r="M212" s="18"/>
      <c r="N212" s="18"/>
      <c r="O212" s="18"/>
      <c r="P212" s="18"/>
      <c r="Q212" s="18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ht="14.25" customHeight="1">
      <c r="A213" s="19"/>
      <c r="B213" s="19"/>
      <c r="C213" s="19"/>
      <c r="D213" s="19"/>
      <c r="E213" s="19"/>
      <c r="F213" s="19"/>
      <c r="G213" s="19"/>
      <c r="H213" s="19"/>
      <c r="I213" s="19"/>
      <c r="J213" s="18"/>
      <c r="K213" s="18"/>
      <c r="L213" s="18"/>
      <c r="M213" s="18"/>
      <c r="N213" s="18"/>
      <c r="O213" s="18"/>
      <c r="P213" s="18"/>
      <c r="Q213" s="18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ht="14.2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8"/>
      <c r="K214" s="18"/>
      <c r="L214" s="18"/>
      <c r="M214" s="18"/>
      <c r="N214" s="18"/>
      <c r="O214" s="18"/>
      <c r="P214" s="18"/>
      <c r="Q214" s="18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ht="14.25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8"/>
      <c r="K215" s="18"/>
      <c r="L215" s="18"/>
      <c r="M215" s="18"/>
      <c r="N215" s="18"/>
      <c r="O215" s="18"/>
      <c r="P215" s="18"/>
      <c r="Q215" s="18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ht="14.25" customHeight="1">
      <c r="A216" s="19"/>
      <c r="B216" s="19"/>
      <c r="C216" s="19"/>
      <c r="D216" s="19"/>
      <c r="E216" s="19"/>
      <c r="F216" s="19"/>
      <c r="G216" s="19"/>
      <c r="H216" s="19"/>
      <c r="I216" s="19"/>
      <c r="J216" s="18"/>
      <c r="K216" s="18"/>
      <c r="L216" s="18"/>
      <c r="M216" s="18"/>
      <c r="N216" s="18"/>
      <c r="O216" s="18"/>
      <c r="P216" s="18"/>
      <c r="Q216" s="18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ht="14.25" customHeight="1">
      <c r="A217" s="19"/>
      <c r="B217" s="19"/>
      <c r="C217" s="19"/>
      <c r="D217" s="19"/>
      <c r="E217" s="19"/>
      <c r="F217" s="19"/>
      <c r="G217" s="19"/>
      <c r="H217" s="19"/>
      <c r="I217" s="19"/>
      <c r="J217" s="18"/>
      <c r="K217" s="18"/>
      <c r="L217" s="18"/>
      <c r="M217" s="18"/>
      <c r="N217" s="18"/>
      <c r="O217" s="18"/>
      <c r="P217" s="18"/>
      <c r="Q217" s="18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ht="14.25" customHeight="1">
      <c r="A218" s="19"/>
      <c r="B218" s="19"/>
      <c r="C218" s="19"/>
      <c r="D218" s="19"/>
      <c r="E218" s="19"/>
      <c r="F218" s="19"/>
      <c r="G218" s="19"/>
      <c r="H218" s="19"/>
      <c r="I218" s="19"/>
      <c r="J218" s="18"/>
      <c r="K218" s="18"/>
      <c r="L218" s="18"/>
      <c r="M218" s="18"/>
      <c r="N218" s="18"/>
      <c r="O218" s="18"/>
      <c r="P218" s="18"/>
      <c r="Q218" s="18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ht="14.25" customHeight="1">
      <c r="A219" s="19"/>
      <c r="B219" s="19"/>
      <c r="C219" s="19"/>
      <c r="D219" s="19"/>
      <c r="E219" s="19"/>
      <c r="F219" s="19"/>
      <c r="G219" s="19"/>
      <c r="H219" s="19"/>
      <c r="I219" s="19"/>
      <c r="J219" s="18"/>
      <c r="K219" s="18"/>
      <c r="L219" s="18"/>
      <c r="M219" s="18"/>
      <c r="N219" s="18"/>
      <c r="O219" s="18"/>
      <c r="P219" s="18"/>
      <c r="Q219" s="18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ht="14.25" customHeight="1">
      <c r="A220" s="19"/>
      <c r="B220" s="19"/>
      <c r="C220" s="19"/>
      <c r="D220" s="19"/>
      <c r="E220" s="19"/>
      <c r="F220" s="19"/>
      <c r="G220" s="19"/>
      <c r="H220" s="19"/>
      <c r="I220" s="19"/>
      <c r="J220" s="18"/>
      <c r="K220" s="18"/>
      <c r="L220" s="18"/>
      <c r="M220" s="18"/>
      <c r="N220" s="18"/>
      <c r="O220" s="18"/>
      <c r="P220" s="18"/>
      <c r="Q220" s="18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ht="14.25" customHeight="1">
      <c r="A221" s="19"/>
      <c r="B221" s="19"/>
      <c r="C221" s="19"/>
      <c r="D221" s="19"/>
      <c r="E221" s="19"/>
      <c r="F221" s="19"/>
      <c r="G221" s="19"/>
      <c r="H221" s="19"/>
      <c r="I221" s="19"/>
      <c r="J221" s="18"/>
      <c r="K221" s="18"/>
      <c r="L221" s="18"/>
      <c r="M221" s="18"/>
      <c r="N221" s="18"/>
      <c r="O221" s="18"/>
      <c r="P221" s="18"/>
      <c r="Q221" s="18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ht="14.25" customHeight="1">
      <c r="A222" s="19"/>
      <c r="B222" s="19"/>
      <c r="C222" s="19"/>
      <c r="D222" s="19"/>
      <c r="E222" s="19"/>
      <c r="F222" s="19"/>
      <c r="G222" s="19"/>
      <c r="H222" s="19"/>
      <c r="I222" s="19"/>
      <c r="J222" s="18"/>
      <c r="K222" s="18"/>
      <c r="L222" s="18"/>
      <c r="M222" s="18"/>
      <c r="N222" s="18"/>
      <c r="O222" s="18"/>
      <c r="P222" s="18"/>
      <c r="Q222" s="18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ht="14.25" customHeight="1">
      <c r="A223" s="19"/>
      <c r="B223" s="19"/>
      <c r="C223" s="19"/>
      <c r="D223" s="19"/>
      <c r="E223" s="19"/>
      <c r="F223" s="19"/>
      <c r="G223" s="19"/>
      <c r="H223" s="19"/>
      <c r="I223" s="19"/>
      <c r="J223" s="18"/>
      <c r="K223" s="18"/>
      <c r="L223" s="18"/>
      <c r="M223" s="18"/>
      <c r="N223" s="18"/>
      <c r="O223" s="18"/>
      <c r="P223" s="18"/>
      <c r="Q223" s="18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ht="14.25" customHeight="1">
      <c r="A224" s="19"/>
      <c r="B224" s="19"/>
      <c r="C224" s="19"/>
      <c r="D224" s="19"/>
      <c r="E224" s="19"/>
      <c r="F224" s="19"/>
      <c r="G224" s="19"/>
      <c r="H224" s="19"/>
      <c r="I224" s="19"/>
      <c r="J224" s="18"/>
      <c r="K224" s="18"/>
      <c r="L224" s="18"/>
      <c r="M224" s="18"/>
      <c r="N224" s="18"/>
      <c r="O224" s="18"/>
      <c r="P224" s="18"/>
      <c r="Q224" s="18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ht="14.25" customHeight="1">
      <c r="A225" s="19"/>
      <c r="B225" s="19"/>
      <c r="C225" s="19"/>
      <c r="D225" s="19"/>
      <c r="E225" s="19"/>
      <c r="F225" s="19"/>
      <c r="G225" s="19"/>
      <c r="H225" s="19"/>
      <c r="I225" s="19"/>
      <c r="J225" s="18"/>
      <c r="K225" s="18"/>
      <c r="L225" s="18"/>
      <c r="M225" s="18"/>
      <c r="N225" s="18"/>
      <c r="O225" s="18"/>
      <c r="P225" s="18"/>
      <c r="Q225" s="18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ht="14.25" customHeight="1">
      <c r="A226" s="19"/>
      <c r="B226" s="19"/>
      <c r="C226" s="19"/>
      <c r="D226" s="19"/>
      <c r="E226" s="19"/>
      <c r="F226" s="19"/>
      <c r="G226" s="19"/>
      <c r="H226" s="19"/>
      <c r="I226" s="19"/>
      <c r="J226" s="18"/>
      <c r="K226" s="18"/>
      <c r="L226" s="18"/>
      <c r="M226" s="18"/>
      <c r="N226" s="18"/>
      <c r="O226" s="18"/>
      <c r="P226" s="18"/>
      <c r="Q226" s="18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ht="14.25" customHeight="1">
      <c r="A227" s="19"/>
      <c r="B227" s="19"/>
      <c r="C227" s="19"/>
      <c r="D227" s="19"/>
      <c r="E227" s="19"/>
      <c r="F227" s="19"/>
      <c r="G227" s="19"/>
      <c r="H227" s="19"/>
      <c r="I227" s="19"/>
      <c r="J227" s="18"/>
      <c r="K227" s="18"/>
      <c r="L227" s="18"/>
      <c r="M227" s="18"/>
      <c r="N227" s="18"/>
      <c r="O227" s="18"/>
      <c r="P227" s="18"/>
      <c r="Q227" s="18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ht="14.25" customHeight="1">
      <c r="A228" s="19"/>
      <c r="B228" s="19"/>
      <c r="C228" s="19"/>
      <c r="D228" s="19"/>
      <c r="E228" s="19"/>
      <c r="F228" s="19"/>
      <c r="G228" s="19"/>
      <c r="H228" s="19"/>
      <c r="I228" s="19"/>
      <c r="J228" s="18"/>
      <c r="K228" s="18"/>
      <c r="L228" s="18"/>
      <c r="M228" s="18"/>
      <c r="N228" s="18"/>
      <c r="O228" s="18"/>
      <c r="P228" s="18"/>
      <c r="Q228" s="18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ht="14.25" customHeight="1">
      <c r="A229" s="19"/>
      <c r="B229" s="19"/>
      <c r="C229" s="19"/>
      <c r="D229" s="19"/>
      <c r="E229" s="19"/>
      <c r="F229" s="19"/>
      <c r="G229" s="19"/>
      <c r="H229" s="19"/>
      <c r="I229" s="19"/>
      <c r="J229" s="18"/>
      <c r="K229" s="18"/>
      <c r="L229" s="18"/>
      <c r="M229" s="18"/>
      <c r="N229" s="18"/>
      <c r="O229" s="18"/>
      <c r="P229" s="18"/>
      <c r="Q229" s="18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ht="14.25" customHeight="1">
      <c r="A230" s="19"/>
      <c r="B230" s="19"/>
      <c r="C230" s="19"/>
      <c r="D230" s="19"/>
      <c r="E230" s="19"/>
      <c r="F230" s="19"/>
      <c r="G230" s="19"/>
      <c r="H230" s="19"/>
      <c r="I230" s="19"/>
      <c r="J230" s="18"/>
      <c r="K230" s="18"/>
      <c r="L230" s="18"/>
      <c r="M230" s="18"/>
      <c r="N230" s="18"/>
      <c r="O230" s="18"/>
      <c r="P230" s="18"/>
      <c r="Q230" s="18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ht="14.25" customHeight="1">
      <c r="A231" s="19"/>
      <c r="B231" s="19"/>
      <c r="C231" s="19"/>
      <c r="D231" s="19"/>
      <c r="E231" s="19"/>
      <c r="F231" s="19"/>
      <c r="G231" s="19"/>
      <c r="H231" s="19"/>
      <c r="I231" s="19"/>
      <c r="J231" s="18"/>
      <c r="K231" s="18"/>
      <c r="L231" s="18"/>
      <c r="M231" s="18"/>
      <c r="N231" s="18"/>
      <c r="O231" s="18"/>
      <c r="P231" s="18"/>
      <c r="Q231" s="18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ht="14.25" customHeight="1">
      <c r="A232" s="19"/>
      <c r="B232" s="19"/>
      <c r="C232" s="19"/>
      <c r="D232" s="19"/>
      <c r="E232" s="19"/>
      <c r="F232" s="19"/>
      <c r="G232" s="19"/>
      <c r="H232" s="19"/>
      <c r="I232" s="19"/>
      <c r="J232" s="18"/>
      <c r="K232" s="18"/>
      <c r="L232" s="18"/>
      <c r="M232" s="18"/>
      <c r="N232" s="18"/>
      <c r="O232" s="18"/>
      <c r="P232" s="18"/>
      <c r="Q232" s="18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ht="14.25" customHeight="1">
      <c r="A233" s="19"/>
      <c r="B233" s="19"/>
      <c r="C233" s="19"/>
      <c r="D233" s="19"/>
      <c r="E233" s="19"/>
      <c r="F233" s="19"/>
      <c r="G233" s="19"/>
      <c r="H233" s="19"/>
      <c r="I233" s="19"/>
      <c r="J233" s="18"/>
      <c r="K233" s="18"/>
      <c r="L233" s="18"/>
      <c r="M233" s="18"/>
      <c r="N233" s="18"/>
      <c r="O233" s="18"/>
      <c r="P233" s="18"/>
      <c r="Q233" s="18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ht="14.25" customHeight="1">
      <c r="A234" s="19"/>
      <c r="B234" s="19"/>
      <c r="C234" s="19"/>
      <c r="D234" s="19"/>
      <c r="E234" s="19"/>
      <c r="F234" s="19"/>
      <c r="G234" s="19"/>
      <c r="H234" s="19"/>
      <c r="I234" s="19"/>
      <c r="J234" s="18"/>
      <c r="K234" s="18"/>
      <c r="L234" s="18"/>
      <c r="M234" s="18"/>
      <c r="N234" s="18"/>
      <c r="O234" s="18"/>
      <c r="P234" s="18"/>
      <c r="Q234" s="18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ht="14.25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8"/>
      <c r="K235" s="18"/>
      <c r="L235" s="18"/>
      <c r="M235" s="18"/>
      <c r="N235" s="18"/>
      <c r="O235" s="18"/>
      <c r="P235" s="18"/>
      <c r="Q235" s="18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ht="14.25" customHeight="1">
      <c r="A236" s="19"/>
      <c r="B236" s="19"/>
      <c r="C236" s="19"/>
      <c r="D236" s="19"/>
      <c r="E236" s="19"/>
      <c r="F236" s="19"/>
      <c r="G236" s="19"/>
      <c r="H236" s="19"/>
      <c r="I236" s="19"/>
      <c r="J236" s="18"/>
      <c r="K236" s="18"/>
      <c r="L236" s="18"/>
      <c r="M236" s="18"/>
      <c r="N236" s="18"/>
      <c r="O236" s="18"/>
      <c r="P236" s="18"/>
      <c r="Q236" s="18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ht="14.25" customHeight="1">
      <c r="A237" s="19"/>
      <c r="B237" s="19"/>
      <c r="C237" s="19"/>
      <c r="D237" s="19"/>
      <c r="E237" s="19"/>
      <c r="F237" s="19"/>
      <c r="G237" s="19"/>
      <c r="H237" s="19"/>
      <c r="I237" s="19"/>
      <c r="J237" s="18"/>
      <c r="K237" s="18"/>
      <c r="L237" s="18"/>
      <c r="M237" s="18"/>
      <c r="N237" s="18"/>
      <c r="O237" s="18"/>
      <c r="P237" s="18"/>
      <c r="Q237" s="18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ht="14.25" customHeight="1">
      <c r="A238" s="19"/>
      <c r="B238" s="19"/>
      <c r="C238" s="19"/>
      <c r="D238" s="19"/>
      <c r="E238" s="19"/>
      <c r="F238" s="19"/>
      <c r="G238" s="19"/>
      <c r="H238" s="19"/>
      <c r="I238" s="19"/>
      <c r="J238" s="18"/>
      <c r="K238" s="18"/>
      <c r="L238" s="18"/>
      <c r="M238" s="18"/>
      <c r="N238" s="18"/>
      <c r="O238" s="18"/>
      <c r="P238" s="18"/>
      <c r="Q238" s="18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ht="14.25" customHeight="1">
      <c r="A239" s="19"/>
      <c r="B239" s="19"/>
      <c r="C239" s="19"/>
      <c r="D239" s="19"/>
      <c r="E239" s="19"/>
      <c r="F239" s="19"/>
      <c r="G239" s="19"/>
      <c r="H239" s="19"/>
      <c r="I239" s="19"/>
      <c r="J239" s="18"/>
      <c r="K239" s="18"/>
      <c r="L239" s="18"/>
      <c r="M239" s="18"/>
      <c r="N239" s="18"/>
      <c r="O239" s="18"/>
      <c r="P239" s="18"/>
      <c r="Q239" s="18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ht="14.25" customHeight="1">
      <c r="A240" s="19"/>
      <c r="B240" s="19"/>
      <c r="C240" s="19"/>
      <c r="D240" s="19"/>
      <c r="E240" s="19"/>
      <c r="F240" s="19"/>
      <c r="G240" s="19"/>
      <c r="H240" s="19"/>
      <c r="I240" s="19"/>
      <c r="J240" s="18"/>
      <c r="K240" s="18"/>
      <c r="L240" s="18"/>
      <c r="M240" s="18"/>
      <c r="N240" s="18"/>
      <c r="O240" s="18"/>
      <c r="P240" s="18"/>
      <c r="Q240" s="18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ht="14.25" customHeight="1">
      <c r="A241" s="19"/>
      <c r="B241" s="19"/>
      <c r="C241" s="19"/>
      <c r="D241" s="19"/>
      <c r="E241" s="19"/>
      <c r="F241" s="19"/>
      <c r="G241" s="19"/>
      <c r="H241" s="19"/>
      <c r="I241" s="19"/>
      <c r="J241" s="18"/>
      <c r="K241" s="18"/>
      <c r="L241" s="18"/>
      <c r="M241" s="18"/>
      <c r="N241" s="18"/>
      <c r="O241" s="18"/>
      <c r="P241" s="18"/>
      <c r="Q241" s="18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ht="14.25" customHeight="1">
      <c r="A242" s="19"/>
      <c r="B242" s="19"/>
      <c r="C242" s="19"/>
      <c r="D242" s="19"/>
      <c r="E242" s="19"/>
      <c r="F242" s="19"/>
      <c r="G242" s="19"/>
      <c r="H242" s="19"/>
      <c r="I242" s="19"/>
      <c r="J242" s="18"/>
      <c r="K242" s="18"/>
      <c r="L242" s="18"/>
      <c r="M242" s="18"/>
      <c r="N242" s="18"/>
      <c r="O242" s="18"/>
      <c r="P242" s="18"/>
      <c r="Q242" s="18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ht="14.25" customHeight="1">
      <c r="A243" s="19"/>
      <c r="B243" s="19"/>
      <c r="C243" s="19"/>
      <c r="D243" s="19"/>
      <c r="E243" s="19"/>
      <c r="F243" s="19"/>
      <c r="G243" s="19"/>
      <c r="H243" s="19"/>
      <c r="I243" s="19"/>
      <c r="J243" s="18"/>
      <c r="K243" s="18"/>
      <c r="L243" s="18"/>
      <c r="M243" s="18"/>
      <c r="N243" s="18"/>
      <c r="O243" s="18"/>
      <c r="P243" s="18"/>
      <c r="Q243" s="18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ht="14.25" customHeight="1">
      <c r="A244" s="19"/>
      <c r="B244" s="19"/>
      <c r="C244" s="19"/>
      <c r="D244" s="19"/>
      <c r="E244" s="19"/>
      <c r="F244" s="19"/>
      <c r="G244" s="19"/>
      <c r="H244" s="19"/>
      <c r="I244" s="19"/>
      <c r="J244" s="18"/>
      <c r="K244" s="18"/>
      <c r="L244" s="18"/>
      <c r="M244" s="18"/>
      <c r="N244" s="18"/>
      <c r="O244" s="18"/>
      <c r="P244" s="18"/>
      <c r="Q244" s="18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ht="14.25" customHeight="1">
      <c r="A245" s="19"/>
      <c r="B245" s="19"/>
      <c r="C245" s="19"/>
      <c r="D245" s="19"/>
      <c r="E245" s="19"/>
      <c r="F245" s="19"/>
      <c r="G245" s="19"/>
      <c r="H245" s="19"/>
      <c r="I245" s="19"/>
      <c r="J245" s="18"/>
      <c r="K245" s="18"/>
      <c r="L245" s="18"/>
      <c r="M245" s="18"/>
      <c r="N245" s="18"/>
      <c r="O245" s="18"/>
      <c r="P245" s="18"/>
      <c r="Q245" s="18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ht="14.25" customHeight="1">
      <c r="A246" s="19"/>
      <c r="B246" s="19"/>
      <c r="C246" s="19"/>
      <c r="D246" s="19"/>
      <c r="E246" s="19"/>
      <c r="F246" s="19"/>
      <c r="G246" s="19"/>
      <c r="H246" s="19"/>
      <c r="I246" s="19"/>
      <c r="J246" s="18"/>
      <c r="K246" s="18"/>
      <c r="L246" s="18"/>
      <c r="M246" s="18"/>
      <c r="N246" s="18"/>
      <c r="O246" s="18"/>
      <c r="P246" s="18"/>
      <c r="Q246" s="18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ht="14.25" customHeight="1">
      <c r="A247" s="19"/>
      <c r="B247" s="19"/>
      <c r="C247" s="19"/>
      <c r="D247" s="19"/>
      <c r="E247" s="19"/>
      <c r="F247" s="19"/>
      <c r="G247" s="19"/>
      <c r="H247" s="19"/>
      <c r="I247" s="19"/>
      <c r="J247" s="18"/>
      <c r="K247" s="18"/>
      <c r="L247" s="18"/>
      <c r="M247" s="18"/>
      <c r="N247" s="18"/>
      <c r="O247" s="18"/>
      <c r="P247" s="18"/>
      <c r="Q247" s="18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ht="14.25" customHeight="1">
      <c r="A248" s="19"/>
      <c r="B248" s="19"/>
      <c r="C248" s="19"/>
      <c r="D248" s="19"/>
      <c r="E248" s="19"/>
      <c r="F248" s="19"/>
      <c r="G248" s="19"/>
      <c r="H248" s="19"/>
      <c r="I248" s="19"/>
      <c r="J248" s="18"/>
      <c r="K248" s="18"/>
      <c r="L248" s="18"/>
      <c r="M248" s="18"/>
      <c r="N248" s="18"/>
      <c r="O248" s="18"/>
      <c r="P248" s="18"/>
      <c r="Q248" s="18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ht="14.25" customHeight="1">
      <c r="A249" s="19"/>
      <c r="B249" s="19"/>
      <c r="C249" s="19"/>
      <c r="D249" s="19"/>
      <c r="E249" s="19"/>
      <c r="F249" s="19"/>
      <c r="G249" s="19"/>
      <c r="H249" s="19"/>
      <c r="I249" s="19"/>
      <c r="J249" s="18"/>
      <c r="K249" s="18"/>
      <c r="L249" s="18"/>
      <c r="M249" s="18"/>
      <c r="N249" s="18"/>
      <c r="O249" s="18"/>
      <c r="P249" s="18"/>
      <c r="Q249" s="18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ht="14.25" customHeight="1">
      <c r="A250" s="19"/>
      <c r="B250" s="19"/>
      <c r="C250" s="19"/>
      <c r="D250" s="19"/>
      <c r="E250" s="19"/>
      <c r="F250" s="19"/>
      <c r="G250" s="19"/>
      <c r="H250" s="19"/>
      <c r="I250" s="19"/>
      <c r="J250" s="18"/>
      <c r="K250" s="18"/>
      <c r="L250" s="18"/>
      <c r="M250" s="18"/>
      <c r="N250" s="18"/>
      <c r="O250" s="18"/>
      <c r="P250" s="18"/>
      <c r="Q250" s="18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ht="14.25" customHeight="1">
      <c r="A251" s="19"/>
      <c r="B251" s="19"/>
      <c r="C251" s="19"/>
      <c r="D251" s="19"/>
      <c r="E251" s="19"/>
      <c r="F251" s="19"/>
      <c r="G251" s="19"/>
      <c r="H251" s="19"/>
      <c r="I251" s="19"/>
      <c r="J251" s="18"/>
      <c r="K251" s="18"/>
      <c r="L251" s="18"/>
      <c r="M251" s="18"/>
      <c r="N251" s="18"/>
      <c r="O251" s="18"/>
      <c r="P251" s="18"/>
      <c r="Q251" s="18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ht="14.25" customHeight="1">
      <c r="A252" s="19"/>
      <c r="B252" s="19"/>
      <c r="C252" s="19"/>
      <c r="D252" s="19"/>
      <c r="E252" s="19"/>
      <c r="F252" s="19"/>
      <c r="G252" s="19"/>
      <c r="H252" s="19"/>
      <c r="I252" s="19"/>
      <c r="J252" s="18"/>
      <c r="K252" s="18"/>
      <c r="L252" s="18"/>
      <c r="M252" s="18"/>
      <c r="N252" s="18"/>
      <c r="O252" s="18"/>
      <c r="P252" s="18"/>
      <c r="Q252" s="18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ht="14.25" customHeight="1">
      <c r="A253" s="19"/>
      <c r="B253" s="19"/>
      <c r="C253" s="19"/>
      <c r="D253" s="19"/>
      <c r="E253" s="19"/>
      <c r="F253" s="19"/>
      <c r="G253" s="19"/>
      <c r="H253" s="19"/>
      <c r="I253" s="19"/>
      <c r="J253" s="18"/>
      <c r="K253" s="18"/>
      <c r="L253" s="18"/>
      <c r="M253" s="18"/>
      <c r="N253" s="18"/>
      <c r="O253" s="18"/>
      <c r="P253" s="18"/>
      <c r="Q253" s="18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ht="14.25" customHeight="1">
      <c r="A254" s="19"/>
      <c r="B254" s="19"/>
      <c r="C254" s="19"/>
      <c r="D254" s="19"/>
      <c r="E254" s="19"/>
      <c r="F254" s="19"/>
      <c r="G254" s="19"/>
      <c r="H254" s="19"/>
      <c r="I254" s="19"/>
      <c r="J254" s="18"/>
      <c r="K254" s="18"/>
      <c r="L254" s="18"/>
      <c r="M254" s="18"/>
      <c r="N254" s="18"/>
      <c r="O254" s="18"/>
      <c r="P254" s="18"/>
      <c r="Q254" s="18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ht="14.25" customHeight="1">
      <c r="A255" s="19"/>
      <c r="B255" s="19"/>
      <c r="C255" s="19"/>
      <c r="D255" s="19"/>
      <c r="E255" s="19"/>
      <c r="F255" s="19"/>
      <c r="G255" s="19"/>
      <c r="H255" s="19"/>
      <c r="I255" s="19"/>
      <c r="J255" s="18"/>
      <c r="K255" s="18"/>
      <c r="L255" s="18"/>
      <c r="M255" s="18"/>
      <c r="N255" s="18"/>
      <c r="O255" s="18"/>
      <c r="P255" s="18"/>
      <c r="Q255" s="18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ht="14.25" customHeight="1">
      <c r="A256" s="19"/>
      <c r="B256" s="19"/>
      <c r="C256" s="19"/>
      <c r="D256" s="19"/>
      <c r="E256" s="19"/>
      <c r="F256" s="19"/>
      <c r="G256" s="19"/>
      <c r="H256" s="19"/>
      <c r="I256" s="19"/>
      <c r="J256" s="18"/>
      <c r="K256" s="18"/>
      <c r="L256" s="18"/>
      <c r="M256" s="18"/>
      <c r="N256" s="18"/>
      <c r="O256" s="18"/>
      <c r="P256" s="18"/>
      <c r="Q256" s="18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ht="14.25" customHeight="1">
      <c r="A257" s="19"/>
      <c r="B257" s="19"/>
      <c r="C257" s="19"/>
      <c r="D257" s="19"/>
      <c r="E257" s="19"/>
      <c r="F257" s="19"/>
      <c r="G257" s="19"/>
      <c r="H257" s="19"/>
      <c r="I257" s="19"/>
      <c r="J257" s="18"/>
      <c r="K257" s="18"/>
      <c r="L257" s="18"/>
      <c r="M257" s="18"/>
      <c r="N257" s="18"/>
      <c r="O257" s="18"/>
      <c r="P257" s="18"/>
      <c r="Q257" s="18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ht="14.25" customHeight="1">
      <c r="A258" s="19"/>
      <c r="B258" s="19"/>
      <c r="C258" s="19"/>
      <c r="D258" s="19"/>
      <c r="E258" s="19"/>
      <c r="F258" s="19"/>
      <c r="G258" s="19"/>
      <c r="H258" s="19"/>
      <c r="I258" s="19"/>
      <c r="J258" s="18"/>
      <c r="K258" s="18"/>
      <c r="L258" s="18"/>
      <c r="M258" s="18"/>
      <c r="N258" s="18"/>
      <c r="O258" s="18"/>
      <c r="P258" s="18"/>
      <c r="Q258" s="18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ht="14.25" customHeight="1">
      <c r="A259" s="19"/>
      <c r="B259" s="19"/>
      <c r="C259" s="19"/>
      <c r="D259" s="19"/>
      <c r="E259" s="19"/>
      <c r="F259" s="19"/>
      <c r="G259" s="19"/>
      <c r="H259" s="19"/>
      <c r="I259" s="19"/>
      <c r="J259" s="18"/>
      <c r="K259" s="18"/>
      <c r="L259" s="18"/>
      <c r="M259" s="18"/>
      <c r="N259" s="18"/>
      <c r="O259" s="18"/>
      <c r="P259" s="18"/>
      <c r="Q259" s="18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ht="14.25" customHeight="1">
      <c r="A260" s="19"/>
      <c r="B260" s="19"/>
      <c r="C260" s="19"/>
      <c r="D260" s="19"/>
      <c r="E260" s="19"/>
      <c r="F260" s="19"/>
      <c r="G260" s="19"/>
      <c r="H260" s="19"/>
      <c r="I260" s="19"/>
      <c r="J260" s="18"/>
      <c r="K260" s="18"/>
      <c r="L260" s="18"/>
      <c r="M260" s="18"/>
      <c r="N260" s="18"/>
      <c r="O260" s="18"/>
      <c r="P260" s="18"/>
      <c r="Q260" s="18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ht="14.25" customHeight="1">
      <c r="A261" s="19"/>
      <c r="B261" s="19"/>
      <c r="C261" s="19"/>
      <c r="D261" s="19"/>
      <c r="E261" s="19"/>
      <c r="F261" s="19"/>
      <c r="G261" s="19"/>
      <c r="H261" s="19"/>
      <c r="I261" s="19"/>
      <c r="J261" s="18"/>
      <c r="K261" s="18"/>
      <c r="L261" s="18"/>
      <c r="M261" s="18"/>
      <c r="N261" s="18"/>
      <c r="O261" s="18"/>
      <c r="P261" s="18"/>
      <c r="Q261" s="18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ht="14.25" customHeight="1">
      <c r="A262" s="19"/>
      <c r="B262" s="19"/>
      <c r="C262" s="19"/>
      <c r="D262" s="19"/>
      <c r="E262" s="19"/>
      <c r="F262" s="19"/>
      <c r="G262" s="19"/>
      <c r="H262" s="19"/>
      <c r="I262" s="19"/>
      <c r="J262" s="18"/>
      <c r="K262" s="18"/>
      <c r="L262" s="18"/>
      <c r="M262" s="18"/>
      <c r="N262" s="18"/>
      <c r="O262" s="18"/>
      <c r="P262" s="18"/>
      <c r="Q262" s="18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ht="14.25" customHeight="1">
      <c r="A263" s="19"/>
      <c r="B263" s="19"/>
      <c r="C263" s="19"/>
      <c r="D263" s="19"/>
      <c r="E263" s="19"/>
      <c r="F263" s="19"/>
      <c r="G263" s="19"/>
      <c r="H263" s="19"/>
      <c r="I263" s="19"/>
      <c r="J263" s="18"/>
      <c r="K263" s="18"/>
      <c r="L263" s="18"/>
      <c r="M263" s="18"/>
      <c r="N263" s="18"/>
      <c r="O263" s="18"/>
      <c r="P263" s="18"/>
      <c r="Q263" s="18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ht="14.25" customHeight="1">
      <c r="A264" s="19"/>
      <c r="B264" s="19"/>
      <c r="C264" s="19"/>
      <c r="D264" s="19"/>
      <c r="E264" s="19"/>
      <c r="F264" s="19"/>
      <c r="G264" s="19"/>
      <c r="H264" s="19"/>
      <c r="I264" s="19"/>
      <c r="J264" s="18"/>
      <c r="K264" s="18"/>
      <c r="L264" s="18"/>
      <c r="M264" s="18"/>
      <c r="N264" s="18"/>
      <c r="O264" s="18"/>
      <c r="P264" s="18"/>
      <c r="Q264" s="18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ht="14.25" customHeight="1">
      <c r="A265" s="19"/>
      <c r="B265" s="19"/>
      <c r="C265" s="19"/>
      <c r="D265" s="19"/>
      <c r="E265" s="19"/>
      <c r="F265" s="19"/>
      <c r="G265" s="19"/>
      <c r="H265" s="19"/>
      <c r="I265" s="19"/>
      <c r="J265" s="18"/>
      <c r="K265" s="18"/>
      <c r="L265" s="18"/>
      <c r="M265" s="18"/>
      <c r="N265" s="18"/>
      <c r="O265" s="18"/>
      <c r="P265" s="18"/>
      <c r="Q265" s="18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ht="14.25" customHeight="1">
      <c r="A266" s="19"/>
      <c r="B266" s="19"/>
      <c r="C266" s="19"/>
      <c r="D266" s="19"/>
      <c r="E266" s="19"/>
      <c r="F266" s="19"/>
      <c r="G266" s="19"/>
      <c r="H266" s="19"/>
      <c r="I266" s="19"/>
      <c r="J266" s="18"/>
      <c r="K266" s="18"/>
      <c r="L266" s="18"/>
      <c r="M266" s="18"/>
      <c r="N266" s="18"/>
      <c r="O266" s="18"/>
      <c r="P266" s="18"/>
      <c r="Q266" s="18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ht="14.25" customHeight="1">
      <c r="A267" s="19"/>
      <c r="B267" s="19"/>
      <c r="C267" s="19"/>
      <c r="D267" s="19"/>
      <c r="E267" s="19"/>
      <c r="F267" s="19"/>
      <c r="G267" s="19"/>
      <c r="H267" s="19"/>
      <c r="I267" s="19"/>
      <c r="J267" s="18"/>
      <c r="K267" s="18"/>
      <c r="L267" s="18"/>
      <c r="M267" s="18"/>
      <c r="N267" s="18"/>
      <c r="O267" s="18"/>
      <c r="P267" s="18"/>
      <c r="Q267" s="18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ht="14.25" customHeight="1">
      <c r="A268" s="19"/>
      <c r="B268" s="19"/>
      <c r="C268" s="19"/>
      <c r="D268" s="19"/>
      <c r="E268" s="19"/>
      <c r="F268" s="19"/>
      <c r="G268" s="19"/>
      <c r="H268" s="19"/>
      <c r="I268" s="19"/>
      <c r="J268" s="18"/>
      <c r="K268" s="18"/>
      <c r="L268" s="18"/>
      <c r="M268" s="18"/>
      <c r="N268" s="18"/>
      <c r="O268" s="18"/>
      <c r="P268" s="18"/>
      <c r="Q268" s="18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ht="14.25" customHeight="1">
      <c r="A269" s="19"/>
      <c r="B269" s="19"/>
      <c r="C269" s="19"/>
      <c r="D269" s="19"/>
      <c r="E269" s="19"/>
      <c r="F269" s="19"/>
      <c r="G269" s="19"/>
      <c r="H269" s="19"/>
      <c r="I269" s="19"/>
      <c r="J269" s="18"/>
      <c r="K269" s="18"/>
      <c r="L269" s="18"/>
      <c r="M269" s="18"/>
      <c r="N269" s="18"/>
      <c r="O269" s="18"/>
      <c r="P269" s="18"/>
      <c r="Q269" s="18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ht="14.25" customHeight="1">
      <c r="A270" s="19"/>
      <c r="B270" s="19"/>
      <c r="C270" s="19"/>
      <c r="D270" s="19"/>
      <c r="E270" s="19"/>
      <c r="F270" s="19"/>
      <c r="G270" s="19"/>
      <c r="H270" s="19"/>
      <c r="I270" s="19"/>
      <c r="J270" s="18"/>
      <c r="K270" s="18"/>
      <c r="L270" s="18"/>
      <c r="M270" s="18"/>
      <c r="N270" s="18"/>
      <c r="O270" s="18"/>
      <c r="P270" s="18"/>
      <c r="Q270" s="18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ht="14.25" customHeight="1">
      <c r="A271" s="19"/>
      <c r="B271" s="19"/>
      <c r="C271" s="19"/>
      <c r="D271" s="19"/>
      <c r="E271" s="19"/>
      <c r="F271" s="19"/>
      <c r="G271" s="19"/>
      <c r="H271" s="19"/>
      <c r="I271" s="19"/>
      <c r="J271" s="18"/>
      <c r="K271" s="18"/>
      <c r="L271" s="18"/>
      <c r="M271" s="18"/>
      <c r="N271" s="18"/>
      <c r="O271" s="18"/>
      <c r="P271" s="18"/>
      <c r="Q271" s="18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ht="14.25" customHeight="1">
      <c r="A272" s="19"/>
      <c r="B272" s="19"/>
      <c r="C272" s="19"/>
      <c r="D272" s="19"/>
      <c r="E272" s="19"/>
      <c r="F272" s="19"/>
      <c r="G272" s="19"/>
      <c r="H272" s="19"/>
      <c r="I272" s="19"/>
      <c r="J272" s="18"/>
      <c r="K272" s="18"/>
      <c r="L272" s="18"/>
      <c r="M272" s="18"/>
      <c r="N272" s="18"/>
      <c r="O272" s="18"/>
      <c r="P272" s="18"/>
      <c r="Q272" s="18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ht="14.25" customHeight="1">
      <c r="A273" s="19"/>
      <c r="B273" s="19"/>
      <c r="C273" s="19"/>
      <c r="D273" s="19"/>
      <c r="E273" s="19"/>
      <c r="F273" s="19"/>
      <c r="G273" s="19"/>
      <c r="H273" s="19"/>
      <c r="I273" s="19"/>
      <c r="J273" s="18"/>
      <c r="K273" s="18"/>
      <c r="L273" s="18"/>
      <c r="M273" s="18"/>
      <c r="N273" s="18"/>
      <c r="O273" s="18"/>
      <c r="P273" s="18"/>
      <c r="Q273" s="18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ht="14.25" customHeight="1">
      <c r="A274" s="19"/>
      <c r="B274" s="19"/>
      <c r="C274" s="19"/>
      <c r="D274" s="19"/>
      <c r="E274" s="19"/>
      <c r="F274" s="19"/>
      <c r="G274" s="19"/>
      <c r="H274" s="19"/>
      <c r="I274" s="19"/>
      <c r="J274" s="18"/>
      <c r="K274" s="18"/>
      <c r="L274" s="18"/>
      <c r="M274" s="18"/>
      <c r="N274" s="18"/>
      <c r="O274" s="18"/>
      <c r="P274" s="18"/>
      <c r="Q274" s="18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ht="14.25" customHeight="1">
      <c r="A275" s="19"/>
      <c r="B275" s="19"/>
      <c r="C275" s="19"/>
      <c r="D275" s="19"/>
      <c r="E275" s="19"/>
      <c r="F275" s="19"/>
      <c r="G275" s="19"/>
      <c r="H275" s="19"/>
      <c r="I275" s="19"/>
      <c r="J275" s="18"/>
      <c r="K275" s="18"/>
      <c r="L275" s="18"/>
      <c r="M275" s="18"/>
      <c r="N275" s="18"/>
      <c r="O275" s="18"/>
      <c r="P275" s="18"/>
      <c r="Q275" s="18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ht="14.25" customHeight="1">
      <c r="A276" s="19"/>
      <c r="B276" s="19"/>
      <c r="C276" s="19"/>
      <c r="D276" s="19"/>
      <c r="E276" s="19"/>
      <c r="F276" s="19"/>
      <c r="G276" s="19"/>
      <c r="H276" s="19"/>
      <c r="I276" s="19"/>
      <c r="J276" s="18"/>
      <c r="K276" s="18"/>
      <c r="L276" s="18"/>
      <c r="M276" s="18"/>
      <c r="N276" s="18"/>
      <c r="O276" s="18"/>
      <c r="P276" s="18"/>
      <c r="Q276" s="18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ht="14.25" customHeight="1">
      <c r="A277" s="19"/>
      <c r="B277" s="19"/>
      <c r="C277" s="19"/>
      <c r="D277" s="19"/>
      <c r="E277" s="19"/>
      <c r="F277" s="19"/>
      <c r="G277" s="19"/>
      <c r="H277" s="19"/>
      <c r="I277" s="19"/>
      <c r="J277" s="18"/>
      <c r="K277" s="18"/>
      <c r="L277" s="18"/>
      <c r="M277" s="18"/>
      <c r="N277" s="18"/>
      <c r="O277" s="18"/>
      <c r="P277" s="18"/>
      <c r="Q277" s="18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ht="14.25" customHeight="1">
      <c r="A278" s="19"/>
      <c r="B278" s="19"/>
      <c r="C278" s="19"/>
      <c r="D278" s="19"/>
      <c r="E278" s="19"/>
      <c r="F278" s="19"/>
      <c r="G278" s="19"/>
      <c r="H278" s="19"/>
      <c r="I278" s="19"/>
      <c r="J278" s="18"/>
      <c r="K278" s="18"/>
      <c r="L278" s="18"/>
      <c r="M278" s="18"/>
      <c r="N278" s="18"/>
      <c r="O278" s="18"/>
      <c r="P278" s="18"/>
      <c r="Q278" s="18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ht="14.25" customHeight="1">
      <c r="A279" s="19"/>
      <c r="B279" s="19"/>
      <c r="C279" s="19"/>
      <c r="D279" s="19"/>
      <c r="E279" s="19"/>
      <c r="F279" s="19"/>
      <c r="G279" s="19"/>
      <c r="H279" s="19"/>
      <c r="I279" s="19"/>
      <c r="J279" s="18"/>
      <c r="K279" s="18"/>
      <c r="L279" s="18"/>
      <c r="M279" s="18"/>
      <c r="N279" s="18"/>
      <c r="O279" s="18"/>
      <c r="P279" s="18"/>
      <c r="Q279" s="18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ht="14.25" customHeight="1">
      <c r="A280" s="19"/>
      <c r="B280" s="19"/>
      <c r="C280" s="19"/>
      <c r="D280" s="19"/>
      <c r="E280" s="19"/>
      <c r="F280" s="19"/>
      <c r="G280" s="19"/>
      <c r="H280" s="19"/>
      <c r="I280" s="19"/>
      <c r="J280" s="18"/>
      <c r="K280" s="18"/>
      <c r="L280" s="18"/>
      <c r="M280" s="18"/>
      <c r="N280" s="18"/>
      <c r="O280" s="18"/>
      <c r="P280" s="18"/>
      <c r="Q280" s="18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ht="14.25" customHeight="1">
      <c r="A281" s="19"/>
      <c r="B281" s="19"/>
      <c r="C281" s="19"/>
      <c r="D281" s="19"/>
      <c r="E281" s="19"/>
      <c r="F281" s="19"/>
      <c r="G281" s="19"/>
      <c r="H281" s="19"/>
      <c r="I281" s="19"/>
      <c r="J281" s="18"/>
      <c r="K281" s="18"/>
      <c r="L281" s="18"/>
      <c r="M281" s="18"/>
      <c r="N281" s="18"/>
      <c r="O281" s="18"/>
      <c r="P281" s="18"/>
      <c r="Q281" s="18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ht="14.25" customHeight="1">
      <c r="A282" s="19"/>
      <c r="B282" s="19"/>
      <c r="C282" s="19"/>
      <c r="D282" s="19"/>
      <c r="E282" s="19"/>
      <c r="F282" s="19"/>
      <c r="G282" s="19"/>
      <c r="H282" s="19"/>
      <c r="I282" s="19"/>
      <c r="J282" s="18"/>
      <c r="K282" s="18"/>
      <c r="L282" s="18"/>
      <c r="M282" s="18"/>
      <c r="N282" s="18"/>
      <c r="O282" s="18"/>
      <c r="P282" s="18"/>
      <c r="Q282" s="18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ht="14.25" customHeight="1">
      <c r="A283" s="19"/>
      <c r="B283" s="19"/>
      <c r="C283" s="19"/>
      <c r="D283" s="19"/>
      <c r="E283" s="19"/>
      <c r="F283" s="19"/>
      <c r="G283" s="19"/>
      <c r="H283" s="19"/>
      <c r="I283" s="19"/>
      <c r="J283" s="18"/>
      <c r="K283" s="18"/>
      <c r="L283" s="18"/>
      <c r="M283" s="18"/>
      <c r="N283" s="18"/>
      <c r="O283" s="18"/>
      <c r="P283" s="18"/>
      <c r="Q283" s="18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ht="14.25" customHeight="1">
      <c r="A284" s="19"/>
      <c r="B284" s="19"/>
      <c r="C284" s="19"/>
      <c r="D284" s="19"/>
      <c r="E284" s="19"/>
      <c r="F284" s="19"/>
      <c r="G284" s="19"/>
      <c r="H284" s="19"/>
      <c r="I284" s="19"/>
      <c r="J284" s="18"/>
      <c r="K284" s="18"/>
      <c r="L284" s="18"/>
      <c r="M284" s="18"/>
      <c r="N284" s="18"/>
      <c r="O284" s="18"/>
      <c r="P284" s="18"/>
      <c r="Q284" s="18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ht="14.25" customHeight="1">
      <c r="A285" s="19"/>
      <c r="B285" s="19"/>
      <c r="C285" s="19"/>
      <c r="D285" s="19"/>
      <c r="E285" s="19"/>
      <c r="F285" s="19"/>
      <c r="G285" s="19"/>
      <c r="H285" s="19"/>
      <c r="I285" s="19"/>
      <c r="J285" s="18"/>
      <c r="K285" s="18"/>
      <c r="L285" s="18"/>
      <c r="M285" s="18"/>
      <c r="N285" s="18"/>
      <c r="O285" s="18"/>
      <c r="P285" s="18"/>
      <c r="Q285" s="18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ht="14.25" customHeight="1">
      <c r="A286" s="19"/>
      <c r="B286" s="19"/>
      <c r="C286" s="19"/>
      <c r="D286" s="19"/>
      <c r="E286" s="19"/>
      <c r="F286" s="19"/>
      <c r="G286" s="19"/>
      <c r="H286" s="19"/>
      <c r="I286" s="19"/>
      <c r="J286" s="18"/>
      <c r="K286" s="18"/>
      <c r="L286" s="18"/>
      <c r="M286" s="18"/>
      <c r="N286" s="18"/>
      <c r="O286" s="18"/>
      <c r="P286" s="18"/>
      <c r="Q286" s="18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ht="14.25" customHeight="1">
      <c r="A287" s="19"/>
      <c r="B287" s="19"/>
      <c r="C287" s="19"/>
      <c r="D287" s="19"/>
      <c r="E287" s="19"/>
      <c r="F287" s="19"/>
      <c r="G287" s="19"/>
      <c r="H287" s="19"/>
      <c r="I287" s="19"/>
      <c r="J287" s="18"/>
      <c r="K287" s="18"/>
      <c r="L287" s="18"/>
      <c r="M287" s="18"/>
      <c r="N287" s="18"/>
      <c r="O287" s="18"/>
      <c r="P287" s="18"/>
      <c r="Q287" s="18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ht="14.25" customHeight="1">
      <c r="A288" s="19"/>
      <c r="B288" s="19"/>
      <c r="C288" s="19"/>
      <c r="D288" s="19"/>
      <c r="E288" s="19"/>
      <c r="F288" s="19"/>
      <c r="G288" s="19"/>
      <c r="H288" s="19"/>
      <c r="I288" s="19"/>
      <c r="J288" s="18"/>
      <c r="K288" s="18"/>
      <c r="L288" s="18"/>
      <c r="M288" s="18"/>
      <c r="N288" s="18"/>
      <c r="O288" s="18"/>
      <c r="P288" s="18"/>
      <c r="Q288" s="18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ht="14.25" customHeight="1">
      <c r="A289" s="19"/>
      <c r="B289" s="19"/>
      <c r="C289" s="19"/>
      <c r="D289" s="19"/>
      <c r="E289" s="19"/>
      <c r="F289" s="19"/>
      <c r="G289" s="19"/>
      <c r="H289" s="19"/>
      <c r="I289" s="19"/>
      <c r="J289" s="18"/>
      <c r="K289" s="18"/>
      <c r="L289" s="18"/>
      <c r="M289" s="18"/>
      <c r="N289" s="18"/>
      <c r="O289" s="18"/>
      <c r="P289" s="18"/>
      <c r="Q289" s="18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ht="14.25" customHeight="1">
      <c r="A290" s="19"/>
      <c r="B290" s="19"/>
      <c r="C290" s="19"/>
      <c r="D290" s="19"/>
      <c r="E290" s="19"/>
      <c r="F290" s="19"/>
      <c r="G290" s="19"/>
      <c r="H290" s="19"/>
      <c r="I290" s="19"/>
      <c r="J290" s="18"/>
      <c r="K290" s="18"/>
      <c r="L290" s="18"/>
      <c r="M290" s="18"/>
      <c r="N290" s="18"/>
      <c r="O290" s="18"/>
      <c r="P290" s="18"/>
      <c r="Q290" s="18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ht="14.25" customHeight="1">
      <c r="A291" s="19"/>
      <c r="B291" s="19"/>
      <c r="C291" s="19"/>
      <c r="D291" s="19"/>
      <c r="E291" s="19"/>
      <c r="F291" s="19"/>
      <c r="G291" s="19"/>
      <c r="H291" s="19"/>
      <c r="I291" s="19"/>
      <c r="J291" s="18"/>
      <c r="K291" s="18"/>
      <c r="L291" s="18"/>
      <c r="M291" s="18"/>
      <c r="N291" s="18"/>
      <c r="O291" s="18"/>
      <c r="P291" s="18"/>
      <c r="Q291" s="18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ht="14.25" customHeight="1">
      <c r="A292" s="19"/>
      <c r="B292" s="19"/>
      <c r="C292" s="19"/>
      <c r="D292" s="19"/>
      <c r="E292" s="19"/>
      <c r="F292" s="19"/>
      <c r="G292" s="19"/>
      <c r="H292" s="19"/>
      <c r="I292" s="19"/>
      <c r="J292" s="18"/>
      <c r="K292" s="18"/>
      <c r="L292" s="18"/>
      <c r="M292" s="18"/>
      <c r="N292" s="18"/>
      <c r="O292" s="18"/>
      <c r="P292" s="18"/>
      <c r="Q292" s="18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ht="14.25" customHeight="1">
      <c r="A293" s="19"/>
      <c r="B293" s="19"/>
      <c r="C293" s="19"/>
      <c r="D293" s="19"/>
      <c r="E293" s="19"/>
      <c r="F293" s="19"/>
      <c r="G293" s="19"/>
      <c r="H293" s="19"/>
      <c r="I293" s="19"/>
      <c r="J293" s="18"/>
      <c r="K293" s="18"/>
      <c r="L293" s="18"/>
      <c r="M293" s="18"/>
      <c r="N293" s="18"/>
      <c r="O293" s="18"/>
      <c r="P293" s="18"/>
      <c r="Q293" s="18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ht="14.25" customHeight="1">
      <c r="A294" s="19"/>
      <c r="B294" s="19"/>
      <c r="C294" s="19"/>
      <c r="D294" s="19"/>
      <c r="E294" s="19"/>
      <c r="F294" s="19"/>
      <c r="G294" s="19"/>
      <c r="H294" s="19"/>
      <c r="I294" s="19"/>
      <c r="J294" s="18"/>
      <c r="K294" s="18"/>
      <c r="L294" s="18"/>
      <c r="M294" s="18"/>
      <c r="N294" s="18"/>
      <c r="O294" s="18"/>
      <c r="P294" s="18"/>
      <c r="Q294" s="18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ht="14.25" customHeight="1">
      <c r="A295" s="19"/>
      <c r="B295" s="19"/>
      <c r="C295" s="19"/>
      <c r="D295" s="19"/>
      <c r="E295" s="19"/>
      <c r="F295" s="19"/>
      <c r="G295" s="19"/>
      <c r="H295" s="19"/>
      <c r="I295" s="19"/>
      <c r="J295" s="18"/>
      <c r="K295" s="18"/>
      <c r="L295" s="18"/>
      <c r="M295" s="18"/>
      <c r="N295" s="18"/>
      <c r="O295" s="18"/>
      <c r="P295" s="18"/>
      <c r="Q295" s="18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ht="14.25" customHeight="1">
      <c r="A296" s="19"/>
      <c r="B296" s="19"/>
      <c r="C296" s="19"/>
      <c r="D296" s="19"/>
      <c r="E296" s="19"/>
      <c r="F296" s="19"/>
      <c r="G296" s="19"/>
      <c r="H296" s="19"/>
      <c r="I296" s="19"/>
      <c r="J296" s="18"/>
      <c r="K296" s="18"/>
      <c r="L296" s="18"/>
      <c r="M296" s="18"/>
      <c r="N296" s="18"/>
      <c r="O296" s="18"/>
      <c r="P296" s="18"/>
      <c r="Q296" s="18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ht="14.25" customHeight="1">
      <c r="A297" s="19"/>
      <c r="B297" s="19"/>
      <c r="C297" s="19"/>
      <c r="D297" s="19"/>
      <c r="E297" s="19"/>
      <c r="F297" s="19"/>
      <c r="G297" s="19"/>
      <c r="H297" s="19"/>
      <c r="I297" s="19"/>
      <c r="J297" s="18"/>
      <c r="K297" s="18"/>
      <c r="L297" s="18"/>
      <c r="M297" s="18"/>
      <c r="N297" s="18"/>
      <c r="O297" s="18"/>
      <c r="P297" s="18"/>
      <c r="Q297" s="18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ht="14.25" customHeight="1">
      <c r="A298" s="19"/>
      <c r="B298" s="19"/>
      <c r="C298" s="19"/>
      <c r="D298" s="19"/>
      <c r="E298" s="19"/>
      <c r="F298" s="19"/>
      <c r="G298" s="19"/>
      <c r="H298" s="19"/>
      <c r="I298" s="19"/>
      <c r="J298" s="18"/>
      <c r="K298" s="18"/>
      <c r="L298" s="18"/>
      <c r="M298" s="18"/>
      <c r="N298" s="18"/>
      <c r="O298" s="18"/>
      <c r="P298" s="18"/>
      <c r="Q298" s="18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ht="14.25" customHeight="1">
      <c r="A299" s="19"/>
      <c r="B299" s="19"/>
      <c r="C299" s="19"/>
      <c r="D299" s="19"/>
      <c r="E299" s="19"/>
      <c r="F299" s="19"/>
      <c r="G299" s="19"/>
      <c r="H299" s="19"/>
      <c r="I299" s="19"/>
      <c r="J299" s="18"/>
      <c r="K299" s="18"/>
      <c r="L299" s="18"/>
      <c r="M299" s="18"/>
      <c r="N299" s="18"/>
      <c r="O299" s="18"/>
      <c r="P299" s="18"/>
      <c r="Q299" s="18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ht="14.25" customHeight="1">
      <c r="A300" s="19"/>
      <c r="B300" s="19"/>
      <c r="C300" s="19"/>
      <c r="D300" s="19"/>
      <c r="E300" s="19"/>
      <c r="F300" s="19"/>
      <c r="G300" s="19"/>
      <c r="H300" s="19"/>
      <c r="I300" s="19"/>
      <c r="J300" s="18"/>
      <c r="K300" s="18"/>
      <c r="L300" s="18"/>
      <c r="M300" s="18"/>
      <c r="N300" s="18"/>
      <c r="O300" s="18"/>
      <c r="P300" s="18"/>
      <c r="Q300" s="18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ht="14.25" customHeight="1">
      <c r="A301" s="19"/>
      <c r="B301" s="19"/>
      <c r="C301" s="19"/>
      <c r="D301" s="19"/>
      <c r="E301" s="19"/>
      <c r="F301" s="19"/>
      <c r="G301" s="19"/>
      <c r="H301" s="19"/>
      <c r="I301" s="19"/>
      <c r="J301" s="18"/>
      <c r="K301" s="18"/>
      <c r="L301" s="18"/>
      <c r="M301" s="18"/>
      <c r="N301" s="18"/>
      <c r="O301" s="18"/>
      <c r="P301" s="18"/>
      <c r="Q301" s="18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ht="14.25" customHeight="1">
      <c r="A302" s="19"/>
      <c r="B302" s="19"/>
      <c r="C302" s="19"/>
      <c r="D302" s="19"/>
      <c r="E302" s="19"/>
      <c r="F302" s="19"/>
      <c r="G302" s="19"/>
      <c r="H302" s="19"/>
      <c r="I302" s="19"/>
      <c r="J302" s="18"/>
      <c r="K302" s="18"/>
      <c r="L302" s="18"/>
      <c r="M302" s="18"/>
      <c r="N302" s="18"/>
      <c r="O302" s="18"/>
      <c r="P302" s="18"/>
      <c r="Q302" s="18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ht="14.25" customHeight="1">
      <c r="A303" s="19"/>
      <c r="B303" s="19"/>
      <c r="C303" s="19"/>
      <c r="D303" s="19"/>
      <c r="E303" s="19"/>
      <c r="F303" s="19"/>
      <c r="G303" s="19"/>
      <c r="H303" s="19"/>
      <c r="I303" s="19"/>
      <c r="J303" s="18"/>
      <c r="K303" s="18"/>
      <c r="L303" s="18"/>
      <c r="M303" s="18"/>
      <c r="N303" s="18"/>
      <c r="O303" s="18"/>
      <c r="P303" s="18"/>
      <c r="Q303" s="18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ht="14.25" customHeight="1">
      <c r="A304" s="19"/>
      <c r="B304" s="19"/>
      <c r="C304" s="19"/>
      <c r="D304" s="19"/>
      <c r="E304" s="19"/>
      <c r="F304" s="19"/>
      <c r="G304" s="19"/>
      <c r="H304" s="19"/>
      <c r="I304" s="19"/>
      <c r="J304" s="18"/>
      <c r="K304" s="18"/>
      <c r="L304" s="18"/>
      <c r="M304" s="18"/>
      <c r="N304" s="18"/>
      <c r="O304" s="18"/>
      <c r="P304" s="18"/>
      <c r="Q304" s="18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ht="14.25" customHeight="1">
      <c r="A305" s="19"/>
      <c r="B305" s="19"/>
      <c r="C305" s="19"/>
      <c r="D305" s="19"/>
      <c r="E305" s="19"/>
      <c r="F305" s="19"/>
      <c r="G305" s="19"/>
      <c r="H305" s="19"/>
      <c r="I305" s="19"/>
      <c r="J305" s="18"/>
      <c r="K305" s="18"/>
      <c r="L305" s="18"/>
      <c r="M305" s="18"/>
      <c r="N305" s="18"/>
      <c r="O305" s="18"/>
      <c r="P305" s="18"/>
      <c r="Q305" s="18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ht="14.25" customHeight="1">
      <c r="A306" s="19"/>
      <c r="B306" s="19"/>
      <c r="C306" s="19"/>
      <c r="D306" s="19"/>
      <c r="E306" s="19"/>
      <c r="F306" s="19"/>
      <c r="G306" s="19"/>
      <c r="H306" s="19"/>
      <c r="I306" s="19"/>
      <c r="J306" s="18"/>
      <c r="K306" s="18"/>
      <c r="L306" s="18"/>
      <c r="M306" s="18"/>
      <c r="N306" s="18"/>
      <c r="O306" s="18"/>
      <c r="P306" s="18"/>
      <c r="Q306" s="18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ht="14.25" customHeight="1">
      <c r="A307" s="19"/>
      <c r="B307" s="19"/>
      <c r="C307" s="19"/>
      <c r="D307" s="19"/>
      <c r="E307" s="19"/>
      <c r="F307" s="19"/>
      <c r="G307" s="19"/>
      <c r="H307" s="19"/>
      <c r="I307" s="19"/>
      <c r="J307" s="18"/>
      <c r="K307" s="18"/>
      <c r="L307" s="18"/>
      <c r="M307" s="18"/>
      <c r="N307" s="18"/>
      <c r="O307" s="18"/>
      <c r="P307" s="18"/>
      <c r="Q307" s="18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ht="14.25" customHeight="1">
      <c r="A308" s="19"/>
      <c r="B308" s="19"/>
      <c r="C308" s="19"/>
      <c r="D308" s="19"/>
      <c r="E308" s="19"/>
      <c r="F308" s="19"/>
      <c r="G308" s="19"/>
      <c r="H308" s="19"/>
      <c r="I308" s="19"/>
      <c r="J308" s="18"/>
      <c r="K308" s="18"/>
      <c r="L308" s="18"/>
      <c r="M308" s="18"/>
      <c r="N308" s="18"/>
      <c r="O308" s="18"/>
      <c r="P308" s="18"/>
      <c r="Q308" s="18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ht="14.25" customHeight="1">
      <c r="A309" s="19"/>
      <c r="B309" s="19"/>
      <c r="C309" s="19"/>
      <c r="D309" s="19"/>
      <c r="E309" s="19"/>
      <c r="F309" s="19"/>
      <c r="G309" s="19"/>
      <c r="H309" s="19"/>
      <c r="I309" s="19"/>
      <c r="J309" s="18"/>
      <c r="K309" s="18"/>
      <c r="L309" s="18"/>
      <c r="M309" s="18"/>
      <c r="N309" s="18"/>
      <c r="O309" s="18"/>
      <c r="P309" s="18"/>
      <c r="Q309" s="18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ht="14.25" customHeight="1">
      <c r="A310" s="19"/>
      <c r="B310" s="19"/>
      <c r="C310" s="19"/>
      <c r="D310" s="19"/>
      <c r="E310" s="19"/>
      <c r="F310" s="19"/>
      <c r="G310" s="19"/>
      <c r="H310" s="19"/>
      <c r="I310" s="19"/>
      <c r="J310" s="18"/>
      <c r="K310" s="18"/>
      <c r="L310" s="18"/>
      <c r="M310" s="18"/>
      <c r="N310" s="18"/>
      <c r="O310" s="18"/>
      <c r="P310" s="18"/>
      <c r="Q310" s="18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ht="14.25" customHeight="1">
      <c r="A311" s="19"/>
      <c r="B311" s="19"/>
      <c r="C311" s="19"/>
      <c r="D311" s="19"/>
      <c r="E311" s="19"/>
      <c r="F311" s="19"/>
      <c r="G311" s="19"/>
      <c r="H311" s="19"/>
      <c r="I311" s="19"/>
      <c r="J311" s="18"/>
      <c r="K311" s="18"/>
      <c r="L311" s="18"/>
      <c r="M311" s="18"/>
      <c r="N311" s="18"/>
      <c r="O311" s="18"/>
      <c r="P311" s="18"/>
      <c r="Q311" s="18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ht="14.25" customHeight="1">
      <c r="A312" s="19"/>
      <c r="B312" s="19"/>
      <c r="C312" s="19"/>
      <c r="D312" s="19"/>
      <c r="E312" s="19"/>
      <c r="F312" s="19"/>
      <c r="G312" s="19"/>
      <c r="H312" s="19"/>
      <c r="I312" s="19"/>
      <c r="J312" s="18"/>
      <c r="K312" s="18"/>
      <c r="L312" s="18"/>
      <c r="M312" s="18"/>
      <c r="N312" s="18"/>
      <c r="O312" s="18"/>
      <c r="P312" s="18"/>
      <c r="Q312" s="18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ht="14.25" customHeight="1">
      <c r="A313" s="19"/>
      <c r="B313" s="19"/>
      <c r="C313" s="19"/>
      <c r="D313" s="19"/>
      <c r="E313" s="19"/>
      <c r="F313" s="19"/>
      <c r="G313" s="19"/>
      <c r="H313" s="19"/>
      <c r="I313" s="19"/>
      <c r="J313" s="18"/>
      <c r="K313" s="18"/>
      <c r="L313" s="18"/>
      <c r="M313" s="18"/>
      <c r="N313" s="18"/>
      <c r="O313" s="18"/>
      <c r="P313" s="18"/>
      <c r="Q313" s="18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ht="14.25" customHeight="1">
      <c r="A314" s="19"/>
      <c r="B314" s="19"/>
      <c r="C314" s="19"/>
      <c r="D314" s="19"/>
      <c r="E314" s="19"/>
      <c r="F314" s="19"/>
      <c r="G314" s="19"/>
      <c r="H314" s="19"/>
      <c r="I314" s="19"/>
      <c r="J314" s="18"/>
      <c r="K314" s="18"/>
      <c r="L314" s="18"/>
      <c r="M314" s="18"/>
      <c r="N314" s="18"/>
      <c r="O314" s="18"/>
      <c r="P314" s="18"/>
      <c r="Q314" s="18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ht="14.25" customHeight="1">
      <c r="A315" s="19"/>
      <c r="B315" s="19"/>
      <c r="C315" s="19"/>
      <c r="D315" s="19"/>
      <c r="E315" s="19"/>
      <c r="F315" s="19"/>
      <c r="G315" s="19"/>
      <c r="H315" s="19"/>
      <c r="I315" s="19"/>
      <c r="J315" s="18"/>
      <c r="K315" s="18"/>
      <c r="L315" s="18"/>
      <c r="M315" s="18"/>
      <c r="N315" s="18"/>
      <c r="O315" s="18"/>
      <c r="P315" s="18"/>
      <c r="Q315" s="18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ht="14.25" customHeight="1">
      <c r="A316" s="19"/>
      <c r="B316" s="19"/>
      <c r="C316" s="19"/>
      <c r="D316" s="19"/>
      <c r="E316" s="19"/>
      <c r="F316" s="19"/>
      <c r="G316" s="19"/>
      <c r="H316" s="19"/>
      <c r="I316" s="19"/>
      <c r="J316" s="18"/>
      <c r="K316" s="18"/>
      <c r="L316" s="18"/>
      <c r="M316" s="18"/>
      <c r="N316" s="18"/>
      <c r="O316" s="18"/>
      <c r="P316" s="18"/>
      <c r="Q316" s="18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ht="14.25" customHeight="1">
      <c r="A317" s="19"/>
      <c r="B317" s="19"/>
      <c r="C317" s="19"/>
      <c r="D317" s="19"/>
      <c r="E317" s="19"/>
      <c r="F317" s="19"/>
      <c r="G317" s="19"/>
      <c r="H317" s="19"/>
      <c r="I317" s="19"/>
      <c r="J317" s="18"/>
      <c r="K317" s="18"/>
      <c r="L317" s="18"/>
      <c r="M317" s="18"/>
      <c r="N317" s="18"/>
      <c r="O317" s="18"/>
      <c r="P317" s="18"/>
      <c r="Q317" s="18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ht="14.25" customHeight="1">
      <c r="A318" s="19"/>
      <c r="B318" s="19"/>
      <c r="C318" s="19"/>
      <c r="D318" s="19"/>
      <c r="E318" s="19"/>
      <c r="F318" s="19"/>
      <c r="G318" s="19"/>
      <c r="H318" s="19"/>
      <c r="I318" s="19"/>
      <c r="J318" s="18"/>
      <c r="K318" s="18"/>
      <c r="L318" s="18"/>
      <c r="M318" s="18"/>
      <c r="N318" s="18"/>
      <c r="O318" s="18"/>
      <c r="P318" s="18"/>
      <c r="Q318" s="18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ht="14.25" customHeight="1">
      <c r="A319" s="19"/>
      <c r="B319" s="19"/>
      <c r="C319" s="19"/>
      <c r="D319" s="19"/>
      <c r="E319" s="19"/>
      <c r="F319" s="19"/>
      <c r="G319" s="19"/>
      <c r="H319" s="19"/>
      <c r="I319" s="19"/>
      <c r="J319" s="18"/>
      <c r="K319" s="18"/>
      <c r="L319" s="18"/>
      <c r="M319" s="18"/>
      <c r="N319" s="18"/>
      <c r="O319" s="18"/>
      <c r="P319" s="18"/>
      <c r="Q319" s="18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7"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B22:G22"/>
    <mergeCell ref="A23:H23"/>
    <mergeCell ref="A25:I25"/>
    <mergeCell ref="A26:G26"/>
    <mergeCell ref="B27:G27"/>
    <mergeCell ref="B28:G28"/>
    <mergeCell ref="A29:G29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3:G43"/>
    <mergeCell ref="B44:G44"/>
    <mergeCell ref="B45:G45"/>
    <mergeCell ref="B46:G46"/>
    <mergeCell ref="B47:G47"/>
    <mergeCell ref="B48:G48"/>
    <mergeCell ref="B49:G49"/>
    <mergeCell ref="A50:H50"/>
    <mergeCell ref="A97:I97"/>
    <mergeCell ref="A98:C98"/>
    <mergeCell ref="A99:C99"/>
    <mergeCell ref="G99:H99"/>
    <mergeCell ref="A100:I100"/>
    <mergeCell ref="B101:G101"/>
    <mergeCell ref="B102:G102"/>
    <mergeCell ref="B103:G103"/>
    <mergeCell ref="B104:G104"/>
    <mergeCell ref="B105:G105"/>
    <mergeCell ref="B106:G106"/>
    <mergeCell ref="B107:G107"/>
    <mergeCell ref="A108:G108"/>
    <mergeCell ref="A109:I109"/>
    <mergeCell ref="A53:I53"/>
    <mergeCell ref="A54:H54"/>
    <mergeCell ref="B55:H55"/>
    <mergeCell ref="B56:H56"/>
    <mergeCell ref="B57:H57"/>
    <mergeCell ref="A58:H58"/>
    <mergeCell ref="A59:I59"/>
    <mergeCell ref="A60:I60"/>
    <mergeCell ref="B61:G61"/>
    <mergeCell ref="B62:G62"/>
    <mergeCell ref="B63:G63"/>
    <mergeCell ref="B64:G64"/>
    <mergeCell ref="B65:G65"/>
    <mergeCell ref="B66:G66"/>
    <mergeCell ref="B67:G67"/>
    <mergeCell ref="B68:G68"/>
    <mergeCell ref="A69:G69"/>
    <mergeCell ref="A70:I70"/>
    <mergeCell ref="A71:I71"/>
    <mergeCell ref="A73:G73"/>
    <mergeCell ref="B74:G74"/>
    <mergeCell ref="B75:G75"/>
    <mergeCell ref="B76:G76"/>
    <mergeCell ref="B77:G77"/>
    <mergeCell ref="B78:G78"/>
    <mergeCell ref="B79:G79"/>
    <mergeCell ref="A80:G80"/>
    <mergeCell ref="A81:I81"/>
    <mergeCell ref="A82:G82"/>
    <mergeCell ref="B83:G83"/>
    <mergeCell ref="A84:G84"/>
    <mergeCell ref="A86:I86"/>
    <mergeCell ref="A87:H87"/>
    <mergeCell ref="B88:H88"/>
    <mergeCell ref="B89:H89"/>
    <mergeCell ref="A90:H90"/>
    <mergeCell ref="A91:I91"/>
    <mergeCell ref="A92:I92"/>
    <mergeCell ref="B93:G93"/>
    <mergeCell ref="B94:G94"/>
    <mergeCell ref="B95:G95"/>
    <mergeCell ref="A96:G96"/>
    <mergeCell ref="B117:H117"/>
    <mergeCell ref="A118:H118"/>
    <mergeCell ref="B119:G119"/>
    <mergeCell ref="A148:B148"/>
    <mergeCell ref="A149:B149"/>
    <mergeCell ref="A110:H110"/>
    <mergeCell ref="B111:H111"/>
    <mergeCell ref="B112:H112"/>
    <mergeCell ref="B113:H113"/>
    <mergeCell ref="B114:H114"/>
    <mergeCell ref="B115:H115"/>
    <mergeCell ref="B116:H116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4.0"/>
    <col customWidth="1" min="2" max="2" width="17.0"/>
    <col customWidth="1" min="3" max="3" width="24.13"/>
    <col customWidth="1" min="4" max="4" width="17.5"/>
    <col customWidth="1" min="5" max="5" width="26.13"/>
    <col customWidth="1" min="6" max="6" width="10.75"/>
    <col customWidth="1" min="7" max="7" width="15.38"/>
    <col customWidth="1" min="8" max="8" width="11.75"/>
    <col customWidth="1" min="9" max="9" width="35.7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17"/>
      <c r="B1" s="17"/>
      <c r="C1" s="17"/>
      <c r="D1" s="17"/>
      <c r="E1" s="15"/>
      <c r="F1" s="17"/>
      <c r="G1" s="17"/>
      <c r="H1" s="15"/>
      <c r="I1" s="15"/>
      <c r="J1" s="18"/>
      <c r="K1" s="18"/>
      <c r="L1" s="18"/>
      <c r="M1" s="18"/>
      <c r="N1" s="18"/>
      <c r="O1" s="18"/>
      <c r="P1" s="18"/>
      <c r="Q1" s="18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ht="16.5" customHeight="1">
      <c r="A2" s="20" t="s">
        <v>13</v>
      </c>
      <c r="B2" s="21"/>
      <c r="C2" s="21"/>
      <c r="D2" s="21"/>
      <c r="E2" s="21"/>
      <c r="F2" s="21"/>
      <c r="G2" s="21"/>
      <c r="H2" s="21"/>
      <c r="I2" s="22"/>
      <c r="J2" s="18"/>
      <c r="K2" s="18"/>
      <c r="L2" s="18"/>
      <c r="M2" s="18"/>
      <c r="N2" s="18"/>
      <c r="O2" s="18"/>
      <c r="P2" s="18"/>
      <c r="Q2" s="18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ht="16.5" customHeight="1">
      <c r="A3" s="23" t="s">
        <v>14</v>
      </c>
      <c r="B3" s="24" t="s">
        <v>15</v>
      </c>
      <c r="C3" s="21"/>
      <c r="D3" s="21"/>
      <c r="E3" s="21"/>
      <c r="F3" s="21"/>
      <c r="G3" s="21"/>
      <c r="H3" s="22"/>
      <c r="I3" s="25"/>
      <c r="J3" s="18"/>
      <c r="K3" s="18"/>
      <c r="L3" s="18"/>
      <c r="M3" s="18"/>
      <c r="N3" s="18"/>
      <c r="O3" s="18"/>
      <c r="P3" s="18"/>
      <c r="Q3" s="18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ht="16.5" customHeight="1">
      <c r="A4" s="23" t="s">
        <v>16</v>
      </c>
      <c r="B4" s="24" t="s">
        <v>17</v>
      </c>
      <c r="C4" s="21"/>
      <c r="D4" s="21"/>
      <c r="E4" s="21"/>
      <c r="F4" s="21"/>
      <c r="G4" s="21"/>
      <c r="H4" s="22"/>
      <c r="I4" s="23" t="s">
        <v>18</v>
      </c>
      <c r="J4" s="26"/>
      <c r="K4" s="26"/>
      <c r="L4" s="26"/>
      <c r="M4" s="18"/>
      <c r="N4" s="18"/>
      <c r="O4" s="18"/>
      <c r="P4" s="18"/>
      <c r="Q4" s="18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ht="16.5" customHeight="1">
      <c r="A5" s="23" t="s">
        <v>19</v>
      </c>
      <c r="B5" s="24" t="s">
        <v>20</v>
      </c>
      <c r="C5" s="21"/>
      <c r="D5" s="21"/>
      <c r="E5" s="21"/>
      <c r="F5" s="21"/>
      <c r="G5" s="21"/>
      <c r="H5" s="22"/>
      <c r="I5" s="23"/>
      <c r="J5" s="26"/>
      <c r="K5" s="26"/>
      <c r="L5" s="26"/>
      <c r="M5" s="18"/>
      <c r="N5" s="18"/>
      <c r="O5" s="18"/>
      <c r="P5" s="18"/>
      <c r="Q5" s="18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ht="16.5" customHeight="1">
      <c r="A6" s="23" t="s">
        <v>21</v>
      </c>
      <c r="B6" s="24" t="s">
        <v>22</v>
      </c>
      <c r="C6" s="21"/>
      <c r="D6" s="21"/>
      <c r="E6" s="21"/>
      <c r="F6" s="21"/>
      <c r="G6" s="21"/>
      <c r="H6" s="22"/>
      <c r="I6" s="23">
        <v>12.0</v>
      </c>
      <c r="J6" s="26"/>
      <c r="K6" s="26"/>
      <c r="L6" s="26"/>
      <c r="M6" s="18"/>
      <c r="N6" s="18"/>
      <c r="O6" s="18"/>
      <c r="P6" s="18"/>
      <c r="Q6" s="18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ht="16.5" customHeight="1">
      <c r="A7" s="6"/>
      <c r="B7" s="6"/>
      <c r="C7" s="6"/>
      <c r="D7" s="6"/>
      <c r="E7" s="6"/>
      <c r="F7" s="6"/>
      <c r="G7" s="6"/>
      <c r="H7" s="6"/>
      <c r="I7" s="27">
        <v>15.22</v>
      </c>
      <c r="J7" s="26"/>
      <c r="K7" s="26"/>
      <c r="L7" s="26"/>
      <c r="M7" s="18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ht="12.75" customHeight="1">
      <c r="A8" s="20" t="s">
        <v>23</v>
      </c>
      <c r="B8" s="21"/>
      <c r="C8" s="21"/>
      <c r="D8" s="21"/>
      <c r="E8" s="21"/>
      <c r="F8" s="21"/>
      <c r="G8" s="21"/>
      <c r="H8" s="21"/>
      <c r="I8" s="22"/>
      <c r="J8" s="26"/>
      <c r="K8" s="26"/>
      <c r="L8" s="26"/>
      <c r="M8" s="18"/>
      <c r="N8" s="18"/>
      <c r="O8" s="18"/>
      <c r="P8" s="18"/>
      <c r="Q8" s="18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ht="14.25" customHeight="1">
      <c r="A9" s="24" t="s">
        <v>24</v>
      </c>
      <c r="B9" s="22"/>
      <c r="C9" s="24" t="s">
        <v>25</v>
      </c>
      <c r="D9" s="22"/>
      <c r="E9" s="24" t="s">
        <v>26</v>
      </c>
      <c r="F9" s="21"/>
      <c r="G9" s="21"/>
      <c r="H9" s="21"/>
      <c r="I9" s="22"/>
      <c r="J9" s="26"/>
      <c r="K9" s="26"/>
      <c r="L9" s="26"/>
      <c r="M9" s="18"/>
      <c r="N9" s="18"/>
      <c r="O9" s="18"/>
      <c r="P9" s="18"/>
      <c r="Q9" s="18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ht="16.5" customHeight="1">
      <c r="A10" s="28" t="s">
        <v>130</v>
      </c>
      <c r="B10" s="22"/>
      <c r="C10" s="24" t="s">
        <v>0</v>
      </c>
      <c r="D10" s="22"/>
      <c r="E10" s="24"/>
      <c r="F10" s="21"/>
      <c r="G10" s="21"/>
      <c r="H10" s="21"/>
      <c r="I10" s="22"/>
      <c r="J10" s="26"/>
      <c r="K10" s="26"/>
      <c r="L10" s="26"/>
      <c r="M10" s="18"/>
      <c r="N10" s="18"/>
      <c r="O10" s="18"/>
      <c r="P10" s="18"/>
      <c r="Q10" s="18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</row>
    <row r="11" ht="12.75" customHeight="1">
      <c r="A11" s="6"/>
      <c r="B11" s="6"/>
      <c r="C11" s="6"/>
      <c r="D11" s="6"/>
      <c r="E11" s="6"/>
      <c r="F11" s="6"/>
      <c r="G11" s="6"/>
      <c r="H11" s="6"/>
      <c r="I11" s="6"/>
      <c r="J11" s="26"/>
      <c r="K11" s="26"/>
      <c r="L11" s="26"/>
      <c r="M11" s="18"/>
      <c r="N11" s="18"/>
      <c r="O11" s="18"/>
      <c r="P11" s="18"/>
      <c r="Q11" s="18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</row>
    <row r="12" ht="16.5" customHeight="1">
      <c r="A12" s="20" t="s">
        <v>27</v>
      </c>
      <c r="B12" s="21"/>
      <c r="C12" s="21"/>
      <c r="D12" s="21"/>
      <c r="E12" s="21"/>
      <c r="F12" s="21"/>
      <c r="G12" s="21"/>
      <c r="H12" s="21"/>
      <c r="I12" s="22"/>
      <c r="J12" s="26"/>
      <c r="K12" s="26"/>
      <c r="L12" s="26"/>
      <c r="M12" s="18"/>
      <c r="N12" s="18"/>
      <c r="O12" s="18"/>
      <c r="P12" s="18"/>
      <c r="Q12" s="18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</row>
    <row r="13" ht="12.75" customHeight="1">
      <c r="A13" s="23">
        <v>1.0</v>
      </c>
      <c r="B13" s="24" t="s">
        <v>28</v>
      </c>
      <c r="C13" s="21"/>
      <c r="D13" s="21"/>
      <c r="E13" s="21"/>
      <c r="F13" s="21"/>
      <c r="G13" s="21"/>
      <c r="H13" s="22"/>
      <c r="I13" s="29" t="str">
        <f>A10</f>
        <v>VIGIA DIURNO</v>
      </c>
      <c r="J13" s="30"/>
      <c r="K13" s="30"/>
      <c r="L13" s="30"/>
      <c r="M13" s="30"/>
      <c r="N13" s="18"/>
      <c r="O13" s="18"/>
      <c r="P13" s="18"/>
      <c r="Q13" s="18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</row>
    <row r="14" ht="12.75" customHeight="1">
      <c r="A14" s="23">
        <v>2.0</v>
      </c>
      <c r="B14" s="24" t="s">
        <v>29</v>
      </c>
      <c r="C14" s="21"/>
      <c r="D14" s="21"/>
      <c r="E14" s="21"/>
      <c r="F14" s="21"/>
      <c r="G14" s="21"/>
      <c r="H14" s="22"/>
      <c r="I14" s="23"/>
      <c r="J14" s="30"/>
      <c r="K14" s="31"/>
      <c r="L14" s="30"/>
      <c r="M14" s="30"/>
      <c r="N14" s="18"/>
      <c r="O14" s="18"/>
      <c r="P14" s="18"/>
      <c r="Q14" s="18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</row>
    <row r="15" ht="12.75" customHeight="1">
      <c r="A15" s="23">
        <v>3.0</v>
      </c>
      <c r="B15" s="24" t="s">
        <v>30</v>
      </c>
      <c r="C15" s="21"/>
      <c r="D15" s="21"/>
      <c r="E15" s="21"/>
      <c r="F15" s="21"/>
      <c r="G15" s="21"/>
      <c r="H15" s="22"/>
      <c r="I15" s="32">
        <f>'Benefícios'!C8</f>
        <v>1834.96</v>
      </c>
      <c r="J15" s="30"/>
      <c r="K15" s="31"/>
      <c r="L15" s="30"/>
      <c r="M15" s="30"/>
      <c r="N15" s="18"/>
      <c r="O15" s="18"/>
      <c r="P15" s="18"/>
      <c r="Q15" s="18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ht="12.75" customHeight="1">
      <c r="A16" s="23">
        <v>4.0</v>
      </c>
      <c r="B16" s="24" t="s">
        <v>31</v>
      </c>
      <c r="C16" s="21"/>
      <c r="D16" s="21"/>
      <c r="E16" s="21"/>
      <c r="F16" s="21"/>
      <c r="G16" s="21"/>
      <c r="H16" s="22"/>
      <c r="I16" s="23"/>
      <c r="J16" s="30"/>
      <c r="K16" s="31"/>
      <c r="L16" s="30"/>
      <c r="M16" s="30"/>
      <c r="N16" s="18"/>
      <c r="O16" s="18"/>
      <c r="P16" s="18"/>
      <c r="Q16" s="18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ht="12.75" customHeight="1">
      <c r="A17" s="23">
        <v>5.0</v>
      </c>
      <c r="B17" s="24" t="s">
        <v>32</v>
      </c>
      <c r="C17" s="21"/>
      <c r="D17" s="21"/>
      <c r="E17" s="21"/>
      <c r="F17" s="21"/>
      <c r="G17" s="21"/>
      <c r="H17" s="22"/>
      <c r="I17" s="33">
        <v>45292.0</v>
      </c>
      <c r="J17" s="30"/>
      <c r="K17" s="30"/>
      <c r="L17" s="30"/>
      <c r="M17" s="30"/>
      <c r="N17" s="18"/>
      <c r="O17" s="18"/>
      <c r="P17" s="18"/>
      <c r="Q17" s="18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ht="16.5" customHeight="1">
      <c r="A18" s="6"/>
      <c r="J18" s="30"/>
      <c r="K18" s="30"/>
      <c r="L18" s="30"/>
      <c r="M18" s="30"/>
      <c r="N18" s="18"/>
      <c r="O18" s="18"/>
      <c r="P18" s="18"/>
      <c r="Q18" s="18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ht="16.5" customHeight="1">
      <c r="A19" s="20" t="s">
        <v>33</v>
      </c>
      <c r="B19" s="21"/>
      <c r="C19" s="21"/>
      <c r="D19" s="21"/>
      <c r="E19" s="21"/>
      <c r="F19" s="21"/>
      <c r="G19" s="21"/>
      <c r="H19" s="21"/>
      <c r="I19" s="22"/>
      <c r="J19" s="31"/>
      <c r="K19" s="30"/>
      <c r="L19" s="30"/>
      <c r="M19" s="30"/>
      <c r="N19" s="18"/>
      <c r="O19" s="18"/>
      <c r="P19" s="18"/>
      <c r="Q19" s="18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</row>
    <row r="20" ht="12.75" customHeight="1">
      <c r="A20" s="34">
        <v>1.0</v>
      </c>
      <c r="B20" s="35" t="s">
        <v>34</v>
      </c>
      <c r="C20" s="21"/>
      <c r="D20" s="21"/>
      <c r="E20" s="21"/>
      <c r="F20" s="21"/>
      <c r="G20" s="22"/>
      <c r="H20" s="34"/>
      <c r="I20" s="34" t="s">
        <v>35</v>
      </c>
      <c r="J20" s="30"/>
      <c r="K20" s="31"/>
      <c r="L20" s="30"/>
      <c r="M20" s="30"/>
      <c r="N20" s="18"/>
      <c r="O20" s="18"/>
      <c r="P20" s="18"/>
      <c r="Q20" s="18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</row>
    <row r="21" ht="12.75" customHeight="1">
      <c r="A21" s="34" t="s">
        <v>14</v>
      </c>
      <c r="B21" s="24" t="s">
        <v>36</v>
      </c>
      <c r="C21" s="21"/>
      <c r="D21" s="21"/>
      <c r="E21" s="21"/>
      <c r="F21" s="21"/>
      <c r="G21" s="22"/>
      <c r="H21" s="23"/>
      <c r="I21" s="36">
        <f>I15</f>
        <v>1834.96</v>
      </c>
      <c r="J21" s="30"/>
      <c r="K21" s="31"/>
      <c r="L21" s="37"/>
      <c r="M21" s="30"/>
      <c r="N21" s="18"/>
      <c r="O21" s="18"/>
      <c r="P21" s="18"/>
      <c r="Q21" s="18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</row>
    <row r="22" ht="12.75" customHeight="1">
      <c r="A22" s="34" t="s">
        <v>21</v>
      </c>
      <c r="B22" s="24"/>
      <c r="C22" s="21"/>
      <c r="D22" s="21"/>
      <c r="E22" s="21"/>
      <c r="F22" s="21"/>
      <c r="G22" s="22"/>
      <c r="H22" s="38"/>
      <c r="I22" s="36"/>
      <c r="J22" s="30"/>
      <c r="K22" s="31"/>
      <c r="L22" s="30"/>
      <c r="M22" s="30"/>
      <c r="N22" s="18"/>
      <c r="O22" s="18"/>
      <c r="P22" s="18"/>
      <c r="Q22" s="18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ht="12.75" customHeight="1">
      <c r="A23" s="35" t="s">
        <v>37</v>
      </c>
      <c r="B23" s="21"/>
      <c r="C23" s="21"/>
      <c r="D23" s="21"/>
      <c r="E23" s="21"/>
      <c r="F23" s="21"/>
      <c r="G23" s="21"/>
      <c r="H23" s="22"/>
      <c r="I23" s="39">
        <f>TRUNC(SUM(I21:I22),2)</f>
        <v>1834.96</v>
      </c>
      <c r="J23" s="31"/>
      <c r="K23" s="31"/>
      <c r="L23" s="30"/>
      <c r="M23" s="30"/>
      <c r="N23" s="18"/>
      <c r="O23" s="18"/>
      <c r="P23" s="18"/>
      <c r="Q23" s="18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40"/>
      <c r="J24" s="31"/>
      <c r="K24" s="30"/>
      <c r="L24" s="30"/>
      <c r="M24" s="30"/>
      <c r="N24" s="18"/>
      <c r="O24" s="18"/>
      <c r="P24" s="18"/>
      <c r="Q24" s="18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ht="12.75" customHeight="1">
      <c r="A25" s="20" t="s">
        <v>38</v>
      </c>
      <c r="B25" s="21"/>
      <c r="C25" s="21"/>
      <c r="D25" s="21"/>
      <c r="E25" s="21"/>
      <c r="F25" s="21"/>
      <c r="G25" s="21"/>
      <c r="H25" s="21"/>
      <c r="I25" s="22"/>
      <c r="J25" s="30"/>
      <c r="K25" s="30"/>
      <c r="L25" s="30"/>
      <c r="M25" s="30"/>
      <c r="N25" s="18"/>
      <c r="O25" s="18"/>
      <c r="P25" s="18"/>
      <c r="Q25" s="18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ht="12.75" customHeight="1">
      <c r="A26" s="35" t="s">
        <v>39</v>
      </c>
      <c r="B26" s="21"/>
      <c r="C26" s="21"/>
      <c r="D26" s="21"/>
      <c r="E26" s="21"/>
      <c r="F26" s="21"/>
      <c r="G26" s="22"/>
      <c r="H26" s="34"/>
      <c r="I26" s="34" t="s">
        <v>35</v>
      </c>
      <c r="J26" s="30"/>
      <c r="K26" s="30"/>
      <c r="L26" s="30"/>
      <c r="M26" s="30"/>
      <c r="N26" s="18"/>
      <c r="O26" s="18"/>
      <c r="P26" s="18"/>
      <c r="Q26" s="18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ht="12.75" customHeight="1">
      <c r="A27" s="34" t="s">
        <v>14</v>
      </c>
      <c r="B27" s="24" t="s">
        <v>138</v>
      </c>
      <c r="C27" s="21"/>
      <c r="D27" s="21"/>
      <c r="E27" s="21"/>
      <c r="F27" s="21"/>
      <c r="G27" s="22"/>
      <c r="H27" s="38">
        <v>0.0833</v>
      </c>
      <c r="I27" s="36">
        <f t="shared" ref="I27:I28" si="1">H27*$I$23</f>
        <v>152.852168</v>
      </c>
      <c r="J27" s="30"/>
      <c r="K27" s="30"/>
      <c r="L27" s="30"/>
      <c r="M27" s="30"/>
      <c r="N27" s="18"/>
      <c r="O27" s="18"/>
      <c r="P27" s="18"/>
      <c r="Q27" s="18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</row>
    <row r="28" ht="12.75" customHeight="1">
      <c r="A28" s="34" t="s">
        <v>16</v>
      </c>
      <c r="B28" s="24" t="s">
        <v>41</v>
      </c>
      <c r="C28" s="21"/>
      <c r="D28" s="21"/>
      <c r="E28" s="21"/>
      <c r="F28" s="21"/>
      <c r="G28" s="22"/>
      <c r="H28" s="38">
        <f>((1/12)+(1/12)/3)</f>
        <v>0.1111111111</v>
      </c>
      <c r="I28" s="36">
        <f t="shared" si="1"/>
        <v>203.8844444</v>
      </c>
      <c r="J28" s="30"/>
      <c r="K28" s="41"/>
      <c r="L28" s="31"/>
      <c r="M28" s="30"/>
      <c r="N28" s="18"/>
      <c r="O28" s="18"/>
      <c r="P28" s="18"/>
      <c r="Q28" s="18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</row>
    <row r="29" ht="14.25" customHeight="1">
      <c r="A29" s="35" t="s">
        <v>42</v>
      </c>
      <c r="B29" s="21"/>
      <c r="C29" s="21"/>
      <c r="D29" s="21"/>
      <c r="E29" s="21"/>
      <c r="F29" s="21"/>
      <c r="G29" s="22"/>
      <c r="H29" s="42">
        <f>H27+H28</f>
        <v>0.1944111111</v>
      </c>
      <c r="I29" s="39">
        <f>SUM(I27:I28)</f>
        <v>356.7366124</v>
      </c>
      <c r="J29" s="31"/>
      <c r="K29" s="30"/>
      <c r="L29" s="30"/>
      <c r="M29" s="30"/>
      <c r="N29" s="18"/>
      <c r="O29" s="18"/>
      <c r="P29" s="18"/>
      <c r="Q29" s="18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ht="14.25" customHeight="1">
      <c r="A30" s="43"/>
      <c r="B30" s="43"/>
      <c r="C30" s="43"/>
      <c r="D30" s="43"/>
      <c r="E30" s="43"/>
      <c r="F30" s="43"/>
      <c r="G30" s="43"/>
      <c r="H30" s="44"/>
      <c r="I30" s="45"/>
      <c r="J30" s="30"/>
      <c r="K30" s="30"/>
      <c r="L30" s="30"/>
      <c r="M30" s="30"/>
      <c r="N30" s="18"/>
      <c r="O30" s="18"/>
      <c r="P30" s="18"/>
      <c r="Q30" s="18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ht="14.25" customHeight="1">
      <c r="A31" s="1"/>
      <c r="B31" s="1"/>
      <c r="C31" s="1"/>
      <c r="D31" s="1"/>
      <c r="E31" s="1"/>
      <c r="F31" s="1"/>
      <c r="G31" s="1"/>
      <c r="H31" s="46"/>
      <c r="I31" s="47">
        <f>I23+I29</f>
        <v>2191.696612</v>
      </c>
      <c r="J31" s="31"/>
      <c r="K31" s="30"/>
      <c r="L31" s="30"/>
      <c r="M31" s="30"/>
      <c r="N31" s="18"/>
      <c r="O31" s="18"/>
      <c r="P31" s="18"/>
      <c r="Q31" s="18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</row>
    <row r="32" ht="14.25" customHeight="1">
      <c r="A32" s="35" t="s">
        <v>43</v>
      </c>
      <c r="B32" s="21"/>
      <c r="C32" s="21"/>
      <c r="D32" s="21"/>
      <c r="E32" s="21"/>
      <c r="F32" s="21"/>
      <c r="G32" s="22"/>
      <c r="H32" s="34"/>
      <c r="I32" s="34" t="s">
        <v>35</v>
      </c>
      <c r="J32" s="31"/>
      <c r="K32" s="30"/>
      <c r="L32" s="30"/>
      <c r="M32" s="30"/>
      <c r="N32" s="18"/>
      <c r="O32" s="18"/>
      <c r="P32" s="18"/>
      <c r="Q32" s="18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</row>
    <row r="33" ht="14.25" customHeight="1">
      <c r="A33" s="34" t="s">
        <v>14</v>
      </c>
      <c r="B33" s="24" t="s">
        <v>44</v>
      </c>
      <c r="C33" s="21"/>
      <c r="D33" s="21"/>
      <c r="E33" s="21"/>
      <c r="F33" s="21"/>
      <c r="G33" s="22"/>
      <c r="H33" s="38">
        <v>0.2</v>
      </c>
      <c r="I33" s="36">
        <f>I31*H33</f>
        <v>438.3393225</v>
      </c>
      <c r="J33" s="31"/>
      <c r="K33" s="30"/>
      <c r="L33" s="30"/>
      <c r="M33" s="30"/>
      <c r="N33" s="18"/>
      <c r="O33" s="18"/>
      <c r="P33" s="18"/>
      <c r="Q33" s="18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ht="12.75" customHeight="1">
      <c r="A34" s="34" t="s">
        <v>16</v>
      </c>
      <c r="B34" s="24" t="s">
        <v>45</v>
      </c>
      <c r="C34" s="21"/>
      <c r="D34" s="21"/>
      <c r="E34" s="21"/>
      <c r="F34" s="21"/>
      <c r="G34" s="22"/>
      <c r="H34" s="38">
        <v>0.025</v>
      </c>
      <c r="I34" s="36">
        <f>I31*H34</f>
        <v>54.79241531</v>
      </c>
      <c r="J34" s="30"/>
      <c r="K34" s="30"/>
      <c r="L34" s="30"/>
      <c r="M34" s="30"/>
      <c r="N34" s="18"/>
      <c r="O34" s="18"/>
      <c r="P34" s="18"/>
      <c r="Q34" s="18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ht="14.25" customHeight="1">
      <c r="A35" s="34" t="s">
        <v>19</v>
      </c>
      <c r="B35" s="24" t="s">
        <v>46</v>
      </c>
      <c r="C35" s="21"/>
      <c r="D35" s="21"/>
      <c r="E35" s="21"/>
      <c r="F35" s="21"/>
      <c r="G35" s="22"/>
      <c r="H35" s="48">
        <v>0.0</v>
      </c>
      <c r="I35" s="36">
        <f>I31*H35</f>
        <v>0</v>
      </c>
      <c r="J35" s="30"/>
      <c r="K35" s="30"/>
      <c r="L35" s="30"/>
      <c r="M35" s="30"/>
      <c r="N35" s="18"/>
      <c r="O35" s="18"/>
      <c r="P35" s="18"/>
      <c r="Q35" s="18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</row>
    <row r="36" ht="12.75" customHeight="1">
      <c r="A36" s="34" t="s">
        <v>21</v>
      </c>
      <c r="B36" s="24" t="s">
        <v>47</v>
      </c>
      <c r="C36" s="21"/>
      <c r="D36" s="21"/>
      <c r="E36" s="21"/>
      <c r="F36" s="21"/>
      <c r="G36" s="22"/>
      <c r="H36" s="38">
        <v>0.015</v>
      </c>
      <c r="I36" s="36">
        <f>I31*H36</f>
        <v>32.87544919</v>
      </c>
      <c r="J36" s="30"/>
      <c r="K36" s="30"/>
      <c r="L36" s="30"/>
      <c r="M36" s="30"/>
      <c r="N36" s="18"/>
      <c r="O36" s="18"/>
      <c r="P36" s="18"/>
      <c r="Q36" s="18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</row>
    <row r="37" ht="14.25" customHeight="1">
      <c r="A37" s="34" t="s">
        <v>48</v>
      </c>
      <c r="B37" s="24" t="s">
        <v>49</v>
      </c>
      <c r="C37" s="21"/>
      <c r="D37" s="21"/>
      <c r="E37" s="21"/>
      <c r="F37" s="21"/>
      <c r="G37" s="22"/>
      <c r="H37" s="38">
        <v>0.01</v>
      </c>
      <c r="I37" s="36">
        <f>I31*H37</f>
        <v>21.91696612</v>
      </c>
      <c r="J37" s="30"/>
      <c r="K37" s="30"/>
      <c r="L37" s="30"/>
      <c r="M37" s="30"/>
      <c r="N37" s="18"/>
      <c r="O37" s="18"/>
      <c r="P37" s="18"/>
      <c r="Q37" s="18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</row>
    <row r="38" ht="14.25" customHeight="1">
      <c r="A38" s="34" t="s">
        <v>50</v>
      </c>
      <c r="B38" s="24" t="s">
        <v>51</v>
      </c>
      <c r="C38" s="21"/>
      <c r="D38" s="21"/>
      <c r="E38" s="21"/>
      <c r="F38" s="21"/>
      <c r="G38" s="22"/>
      <c r="H38" s="38">
        <v>0.006</v>
      </c>
      <c r="I38" s="36">
        <f>I31*H38</f>
        <v>13.15017967</v>
      </c>
      <c r="J38" s="30"/>
      <c r="K38" s="30"/>
      <c r="L38" s="30"/>
      <c r="M38" s="30"/>
      <c r="N38" s="18"/>
      <c r="O38" s="18"/>
      <c r="P38" s="18"/>
      <c r="Q38" s="18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</row>
    <row r="39" ht="14.25" customHeight="1">
      <c r="A39" s="34" t="s">
        <v>52</v>
      </c>
      <c r="B39" s="24" t="s">
        <v>53</v>
      </c>
      <c r="C39" s="21"/>
      <c r="D39" s="21"/>
      <c r="E39" s="21"/>
      <c r="F39" s="21"/>
      <c r="G39" s="22"/>
      <c r="H39" s="38">
        <v>0.002</v>
      </c>
      <c r="I39" s="36">
        <f>I31*H39</f>
        <v>4.383393225</v>
      </c>
      <c r="J39" s="30"/>
      <c r="K39" s="30"/>
      <c r="L39" s="30"/>
      <c r="M39" s="30"/>
      <c r="N39" s="18"/>
      <c r="O39" s="18"/>
      <c r="P39" s="18"/>
      <c r="Q39" s="18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</row>
    <row r="40" ht="14.25" customHeight="1">
      <c r="A40" s="34" t="s">
        <v>54</v>
      </c>
      <c r="B40" s="24" t="s">
        <v>55</v>
      </c>
      <c r="C40" s="21"/>
      <c r="D40" s="21"/>
      <c r="E40" s="21"/>
      <c r="F40" s="21"/>
      <c r="G40" s="22"/>
      <c r="H40" s="38">
        <v>0.08</v>
      </c>
      <c r="I40" s="36">
        <f>I31*H40</f>
        <v>175.335729</v>
      </c>
      <c r="J40" s="30"/>
      <c r="K40" s="30"/>
      <c r="L40" s="30"/>
      <c r="M40" s="30"/>
      <c r="N40" s="18"/>
      <c r="O40" s="18"/>
      <c r="P40" s="18"/>
      <c r="Q40" s="18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</row>
    <row r="41" ht="14.25" customHeight="1">
      <c r="A41" s="35" t="s">
        <v>56</v>
      </c>
      <c r="B41" s="21"/>
      <c r="C41" s="21"/>
      <c r="D41" s="21"/>
      <c r="E41" s="21"/>
      <c r="F41" s="21"/>
      <c r="G41" s="22"/>
      <c r="H41" s="42">
        <f t="shared" ref="H41:I41" si="2">SUM(H33:H40)</f>
        <v>0.338</v>
      </c>
      <c r="I41" s="39">
        <f t="shared" si="2"/>
        <v>740.793455</v>
      </c>
      <c r="J41" s="31"/>
      <c r="K41" s="30"/>
      <c r="L41" s="30"/>
      <c r="M41" s="30"/>
      <c r="N41" s="18"/>
      <c r="O41" s="18"/>
      <c r="P41" s="18"/>
      <c r="Q41" s="18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</row>
    <row r="42" ht="14.25" customHeight="1">
      <c r="A42" s="1"/>
      <c r="B42" s="1"/>
      <c r="C42" s="1"/>
      <c r="D42" s="1"/>
      <c r="E42" s="1"/>
      <c r="F42" s="1"/>
      <c r="G42" s="1"/>
      <c r="H42" s="46"/>
      <c r="I42" s="49"/>
      <c r="J42" s="31"/>
      <c r="K42" s="30"/>
      <c r="L42" s="30"/>
      <c r="M42" s="30"/>
      <c r="N42" s="18"/>
      <c r="O42" s="18"/>
      <c r="P42" s="18"/>
      <c r="Q42" s="18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</row>
    <row r="43" ht="12.75" customHeight="1">
      <c r="A43" s="35" t="s">
        <v>57</v>
      </c>
      <c r="B43" s="21"/>
      <c r="C43" s="21"/>
      <c r="D43" s="21"/>
      <c r="E43" s="21"/>
      <c r="F43" s="21"/>
      <c r="G43" s="22"/>
      <c r="H43" s="42"/>
      <c r="I43" s="34" t="s">
        <v>35</v>
      </c>
      <c r="J43" s="30"/>
      <c r="K43" s="30"/>
      <c r="L43" s="30"/>
      <c r="M43" s="30"/>
      <c r="N43" s="18"/>
      <c r="O43" s="18"/>
      <c r="P43" s="18"/>
      <c r="Q43" s="18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</row>
    <row r="44" ht="12.75" customHeight="1">
      <c r="A44" s="34" t="s">
        <v>14</v>
      </c>
      <c r="B44" s="24" t="s">
        <v>58</v>
      </c>
      <c r="C44" s="21"/>
      <c r="D44" s="21"/>
      <c r="E44" s="21"/>
      <c r="F44" s="21"/>
      <c r="G44" s="22"/>
      <c r="H44" s="50"/>
      <c r="I44" s="36">
        <f>'Benefícios'!G8</f>
        <v>62.4024</v>
      </c>
      <c r="J44" s="51"/>
      <c r="K44" s="51"/>
      <c r="L44" s="51"/>
      <c r="M44" s="51"/>
      <c r="N44" s="52"/>
      <c r="O44" s="52"/>
      <c r="P44" s="52"/>
      <c r="Q44" s="52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</row>
    <row r="45" ht="14.25" customHeight="1">
      <c r="A45" s="34" t="s">
        <v>16</v>
      </c>
      <c r="B45" s="24" t="s">
        <v>59</v>
      </c>
      <c r="C45" s="21"/>
      <c r="D45" s="21"/>
      <c r="E45" s="21"/>
      <c r="F45" s="21"/>
      <c r="G45" s="22"/>
      <c r="H45" s="36"/>
      <c r="I45" s="36">
        <f>'Benefícios'!H8</f>
        <v>408.6</v>
      </c>
      <c r="J45" s="31"/>
      <c r="K45" s="30"/>
      <c r="L45" s="30"/>
      <c r="M45" s="30"/>
      <c r="N45" s="18"/>
      <c r="O45" s="18"/>
      <c r="P45" s="18"/>
      <c r="Q45" s="18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</row>
    <row r="46" ht="14.25" customHeight="1">
      <c r="A46" s="34" t="s">
        <v>19</v>
      </c>
      <c r="B46" s="24" t="s">
        <v>60</v>
      </c>
      <c r="C46" s="21"/>
      <c r="D46" s="21"/>
      <c r="E46" s="21"/>
      <c r="F46" s="21"/>
      <c r="G46" s="22"/>
      <c r="H46" s="54">
        <f>'Benefícios'!F23</f>
        <v>0</v>
      </c>
      <c r="I46" s="36">
        <f>H46</f>
        <v>0</v>
      </c>
      <c r="J46" s="55"/>
      <c r="K46" s="30"/>
      <c r="L46" s="30"/>
      <c r="M46" s="30"/>
      <c r="N46" s="18"/>
      <c r="O46" s="18"/>
      <c r="P46" s="18"/>
      <c r="Q46" s="18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ht="14.25" customHeight="1">
      <c r="A47" s="34" t="s">
        <v>21</v>
      </c>
      <c r="B47" s="24" t="s">
        <v>61</v>
      </c>
      <c r="C47" s="21"/>
      <c r="D47" s="21"/>
      <c r="E47" s="21"/>
      <c r="F47" s="21"/>
      <c r="G47" s="22"/>
      <c r="H47" s="54"/>
      <c r="I47" s="36">
        <f>H47/12</f>
        <v>0</v>
      </c>
      <c r="J47" s="55"/>
      <c r="K47" s="30"/>
      <c r="L47" s="30"/>
      <c r="M47" s="30"/>
      <c r="N47" s="18"/>
      <c r="O47" s="18"/>
      <c r="P47" s="18"/>
      <c r="Q47" s="18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</row>
    <row r="48" ht="14.25" customHeight="1">
      <c r="A48" s="34" t="s">
        <v>48</v>
      </c>
      <c r="B48" s="24" t="s">
        <v>132</v>
      </c>
      <c r="C48" s="21"/>
      <c r="D48" s="21"/>
      <c r="E48" s="21"/>
      <c r="F48" s="21"/>
      <c r="G48" s="22"/>
      <c r="H48" s="36"/>
      <c r="I48" s="36">
        <f>'Benefícios'!C27</f>
        <v>36.57</v>
      </c>
      <c r="J48" s="55"/>
      <c r="K48" s="30"/>
      <c r="L48" s="30"/>
      <c r="M48" s="30"/>
      <c r="N48" s="18"/>
      <c r="O48" s="18"/>
      <c r="P48" s="18"/>
      <c r="Q48" s="18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</row>
    <row r="49" ht="14.25" customHeight="1">
      <c r="A49" s="34" t="s">
        <v>50</v>
      </c>
      <c r="B49" s="24" t="s">
        <v>62</v>
      </c>
      <c r="C49" s="21"/>
      <c r="D49" s="21"/>
      <c r="E49" s="21"/>
      <c r="F49" s="21"/>
      <c r="G49" s="22"/>
      <c r="H49" s="36"/>
      <c r="I49" s="36">
        <v>0.0</v>
      </c>
      <c r="J49" s="55"/>
      <c r="K49" s="30"/>
      <c r="L49" s="30"/>
      <c r="M49" s="30"/>
      <c r="N49" s="18"/>
      <c r="O49" s="18"/>
      <c r="P49" s="18"/>
      <c r="Q49" s="18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</row>
    <row r="50" ht="14.25" customHeight="1">
      <c r="A50" s="35" t="s">
        <v>63</v>
      </c>
      <c r="B50" s="21"/>
      <c r="C50" s="21"/>
      <c r="D50" s="21"/>
      <c r="E50" s="21"/>
      <c r="F50" s="21"/>
      <c r="G50" s="21"/>
      <c r="H50" s="22"/>
      <c r="I50" s="39">
        <f>TRUNC(SUM(I44:I49),2)</f>
        <v>507.57</v>
      </c>
      <c r="J50" s="31"/>
      <c r="K50" s="30"/>
      <c r="L50" s="30"/>
      <c r="M50" s="30"/>
      <c r="N50" s="18"/>
      <c r="O50" s="18"/>
      <c r="P50" s="18"/>
      <c r="Q50" s="18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ht="14.25" customHeight="1">
      <c r="A51" s="1"/>
      <c r="B51" s="1"/>
      <c r="C51" s="1"/>
      <c r="D51" s="1"/>
      <c r="E51" s="1"/>
      <c r="F51" s="1"/>
      <c r="G51" s="1"/>
      <c r="H51" s="46"/>
      <c r="I51" s="49"/>
      <c r="J51" s="30"/>
      <c r="K51" s="30"/>
      <c r="L51" s="30"/>
      <c r="M51" s="30"/>
      <c r="N51" s="18"/>
      <c r="O51" s="18"/>
      <c r="P51" s="18"/>
      <c r="Q51" s="18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</row>
    <row r="52" ht="14.25" customHeight="1">
      <c r="A52" s="1"/>
      <c r="B52" s="1"/>
      <c r="C52" s="1"/>
      <c r="D52" s="1"/>
      <c r="E52" s="1"/>
      <c r="F52" s="1"/>
      <c r="G52" s="1"/>
      <c r="H52" s="46"/>
      <c r="I52" s="49"/>
      <c r="J52" s="30"/>
      <c r="K52" s="30"/>
      <c r="L52" s="30"/>
      <c r="M52" s="30"/>
      <c r="N52" s="18"/>
      <c r="O52" s="18"/>
      <c r="P52" s="18"/>
      <c r="Q52" s="18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</row>
    <row r="53" ht="14.25" customHeight="1">
      <c r="A53" s="20" t="s">
        <v>64</v>
      </c>
      <c r="B53" s="21"/>
      <c r="C53" s="21"/>
      <c r="D53" s="21"/>
      <c r="E53" s="21"/>
      <c r="F53" s="21"/>
      <c r="G53" s="21"/>
      <c r="H53" s="21"/>
      <c r="I53" s="22"/>
      <c r="J53" s="30"/>
      <c r="K53" s="30"/>
      <c r="L53" s="30"/>
      <c r="M53" s="30"/>
      <c r="N53" s="18"/>
      <c r="O53" s="18"/>
      <c r="P53" s="18"/>
      <c r="Q53" s="18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</row>
    <row r="54" ht="12.75" customHeight="1">
      <c r="A54" s="35" t="s">
        <v>65</v>
      </c>
      <c r="B54" s="21"/>
      <c r="C54" s="21"/>
      <c r="D54" s="21"/>
      <c r="E54" s="21"/>
      <c r="F54" s="21"/>
      <c r="G54" s="21"/>
      <c r="H54" s="22"/>
      <c r="I54" s="34" t="s">
        <v>35</v>
      </c>
      <c r="J54" s="30"/>
      <c r="K54" s="30"/>
      <c r="L54" s="30"/>
      <c r="M54" s="30"/>
      <c r="N54" s="18"/>
      <c r="O54" s="18"/>
      <c r="P54" s="18"/>
      <c r="Q54" s="18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</row>
    <row r="55" ht="12.75" customHeight="1">
      <c r="A55" s="34" t="s">
        <v>66</v>
      </c>
      <c r="B55" s="24" t="s">
        <v>67</v>
      </c>
      <c r="C55" s="21"/>
      <c r="D55" s="21"/>
      <c r="E55" s="21"/>
      <c r="F55" s="21"/>
      <c r="G55" s="21"/>
      <c r="H55" s="22"/>
      <c r="I55" s="36">
        <f>I29</f>
        <v>356.7366124</v>
      </c>
      <c r="J55" s="30"/>
      <c r="K55" s="30"/>
      <c r="L55" s="30"/>
      <c r="M55" s="30"/>
      <c r="N55" s="18"/>
      <c r="O55" s="18"/>
      <c r="P55" s="18"/>
      <c r="Q55" s="18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</row>
    <row r="56" ht="14.25" customHeight="1">
      <c r="A56" s="34" t="s">
        <v>68</v>
      </c>
      <c r="B56" s="24" t="s">
        <v>69</v>
      </c>
      <c r="C56" s="21"/>
      <c r="D56" s="21"/>
      <c r="E56" s="21"/>
      <c r="F56" s="21"/>
      <c r="G56" s="21"/>
      <c r="H56" s="22"/>
      <c r="I56" s="36">
        <f>I41</f>
        <v>740.793455</v>
      </c>
      <c r="J56" s="30"/>
      <c r="K56" s="30"/>
      <c r="L56" s="30"/>
      <c r="M56" s="30"/>
      <c r="N56" s="18"/>
      <c r="O56" s="18"/>
      <c r="P56" s="18"/>
      <c r="Q56" s="18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</row>
    <row r="57" ht="14.25" customHeight="1">
      <c r="A57" s="34" t="s">
        <v>70</v>
      </c>
      <c r="B57" s="24" t="s">
        <v>71</v>
      </c>
      <c r="C57" s="21"/>
      <c r="D57" s="21"/>
      <c r="E57" s="21"/>
      <c r="F57" s="21"/>
      <c r="G57" s="21"/>
      <c r="H57" s="22"/>
      <c r="I57" s="36">
        <f>I50</f>
        <v>507.57</v>
      </c>
      <c r="J57" s="30"/>
      <c r="K57" s="30"/>
      <c r="L57" s="30"/>
      <c r="M57" s="30"/>
      <c r="N57" s="18"/>
      <c r="O57" s="18"/>
      <c r="P57" s="18"/>
      <c r="Q57" s="18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</row>
    <row r="58" ht="14.25" customHeight="1">
      <c r="A58" s="35" t="s">
        <v>72</v>
      </c>
      <c r="B58" s="21"/>
      <c r="C58" s="21"/>
      <c r="D58" s="21"/>
      <c r="E58" s="21"/>
      <c r="F58" s="21"/>
      <c r="G58" s="21"/>
      <c r="H58" s="22"/>
      <c r="I58" s="39">
        <f>TRUNC(SUM(I55:I57),2)</f>
        <v>1605.1</v>
      </c>
      <c r="J58" s="56"/>
      <c r="K58" s="51"/>
      <c r="L58" s="51"/>
      <c r="M58" s="51"/>
      <c r="N58" s="52"/>
      <c r="O58" s="52"/>
      <c r="P58" s="52"/>
      <c r="Q58" s="52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</row>
    <row r="59" ht="14.25" customHeight="1">
      <c r="A59" s="57"/>
      <c r="B59" s="58"/>
      <c r="C59" s="58"/>
      <c r="D59" s="58"/>
      <c r="E59" s="58"/>
      <c r="F59" s="58"/>
      <c r="G59" s="58"/>
      <c r="H59" s="58"/>
      <c r="I59" s="59"/>
      <c r="J59" s="30"/>
      <c r="K59" s="30"/>
      <c r="L59" s="30"/>
      <c r="M59" s="30"/>
      <c r="N59" s="18"/>
      <c r="O59" s="18"/>
      <c r="P59" s="18"/>
      <c r="Q59" s="18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</row>
    <row r="60" ht="14.25" customHeight="1">
      <c r="A60" s="20" t="s">
        <v>73</v>
      </c>
      <c r="B60" s="21"/>
      <c r="C60" s="21"/>
      <c r="D60" s="21"/>
      <c r="E60" s="21"/>
      <c r="F60" s="21"/>
      <c r="G60" s="21"/>
      <c r="H60" s="21"/>
      <c r="I60" s="22"/>
      <c r="J60" s="30"/>
      <c r="K60" s="30"/>
      <c r="L60" s="30"/>
      <c r="M60" s="30"/>
      <c r="N60" s="18"/>
      <c r="O60" s="18"/>
      <c r="P60" s="18"/>
      <c r="Q60" s="18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</row>
    <row r="61" ht="14.25" customHeight="1">
      <c r="A61" s="34">
        <v>3.0</v>
      </c>
      <c r="B61" s="35" t="s">
        <v>74</v>
      </c>
      <c r="C61" s="21"/>
      <c r="D61" s="21"/>
      <c r="E61" s="21"/>
      <c r="F61" s="21"/>
      <c r="G61" s="22"/>
      <c r="H61" s="34" t="s">
        <v>75</v>
      </c>
      <c r="I61" s="34" t="s">
        <v>35</v>
      </c>
      <c r="J61" s="30"/>
      <c r="K61" s="30"/>
      <c r="L61" s="30"/>
      <c r="M61" s="30"/>
      <c r="N61" s="18"/>
      <c r="O61" s="18"/>
      <c r="P61" s="18"/>
      <c r="Q61" s="18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</row>
    <row r="62" ht="14.25" customHeight="1">
      <c r="A62" s="34" t="s">
        <v>14</v>
      </c>
      <c r="B62" s="24" t="s">
        <v>76</v>
      </c>
      <c r="C62" s="21"/>
      <c r="D62" s="21"/>
      <c r="E62" s="21"/>
      <c r="F62" s="21"/>
      <c r="G62" s="22"/>
      <c r="H62" s="38">
        <f>0.05/12</f>
        <v>0.004166666667</v>
      </c>
      <c r="I62" s="36">
        <f>I23*H62</f>
        <v>7.645666667</v>
      </c>
      <c r="J62" s="31"/>
      <c r="K62" s="30"/>
      <c r="L62" s="30"/>
      <c r="M62" s="30"/>
      <c r="N62" s="18"/>
      <c r="O62" s="18"/>
      <c r="P62" s="18"/>
      <c r="Q62" s="18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</row>
    <row r="63" ht="14.25" customHeight="1">
      <c r="A63" s="34" t="s">
        <v>16</v>
      </c>
      <c r="B63" s="24" t="s">
        <v>77</v>
      </c>
      <c r="C63" s="21"/>
      <c r="D63" s="21"/>
      <c r="E63" s="21"/>
      <c r="F63" s="21"/>
      <c r="G63" s="22"/>
      <c r="H63" s="38">
        <f>(H62*0.08)</f>
        <v>0.0003333333333</v>
      </c>
      <c r="I63" s="36">
        <f>I23*H63</f>
        <v>0.6116533333</v>
      </c>
      <c r="J63" s="31"/>
      <c r="K63" s="30"/>
      <c r="L63" s="30"/>
      <c r="M63" s="30"/>
      <c r="N63" s="18"/>
      <c r="O63" s="18"/>
      <c r="P63" s="18"/>
      <c r="Q63" s="18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</row>
    <row r="64" ht="12.75" customHeight="1">
      <c r="A64" s="34" t="s">
        <v>19</v>
      </c>
      <c r="B64" s="24" t="s">
        <v>78</v>
      </c>
      <c r="C64" s="21"/>
      <c r="D64" s="21"/>
      <c r="E64" s="21"/>
      <c r="F64" s="21"/>
      <c r="G64" s="22"/>
      <c r="H64" s="38">
        <f>((0.4)*0.08)*H62</f>
        <v>0.0001333333333</v>
      </c>
      <c r="I64" s="36">
        <f>I23*H64</f>
        <v>0.2446613333</v>
      </c>
      <c r="J64" s="31"/>
      <c r="K64" s="51"/>
      <c r="L64" s="51"/>
      <c r="M64" s="51"/>
      <c r="N64" s="52"/>
      <c r="O64" s="52"/>
      <c r="P64" s="52"/>
      <c r="Q64" s="52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</row>
    <row r="65" ht="14.25" customHeight="1">
      <c r="A65" s="34" t="s">
        <v>21</v>
      </c>
      <c r="B65" s="24" t="s">
        <v>79</v>
      </c>
      <c r="C65" s="21"/>
      <c r="D65" s="21"/>
      <c r="E65" s="21"/>
      <c r="F65" s="21"/>
      <c r="G65" s="22"/>
      <c r="H65" s="38">
        <f>((1/30)*7)/12</f>
        <v>0.01944444444</v>
      </c>
      <c r="I65" s="36">
        <f>I23*H65</f>
        <v>35.67977778</v>
      </c>
      <c r="J65" s="31"/>
      <c r="K65" s="30"/>
      <c r="L65" s="30"/>
      <c r="M65" s="30"/>
      <c r="N65" s="18"/>
      <c r="O65" s="18"/>
      <c r="P65" s="18"/>
      <c r="Q65" s="18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</row>
    <row r="66" ht="14.25" customHeight="1">
      <c r="A66" s="34" t="s">
        <v>48</v>
      </c>
      <c r="B66" s="24" t="s">
        <v>80</v>
      </c>
      <c r="C66" s="21"/>
      <c r="D66" s="21"/>
      <c r="E66" s="21"/>
      <c r="F66" s="21"/>
      <c r="G66" s="22"/>
      <c r="H66" s="38">
        <f>((0.4)*0.08)*H65</f>
        <v>0.0006222222222</v>
      </c>
      <c r="I66" s="36">
        <f>I23*H66</f>
        <v>1.141752889</v>
      </c>
      <c r="J66" s="31"/>
      <c r="K66" s="30"/>
      <c r="L66" s="30"/>
      <c r="M66" s="30"/>
      <c r="N66" s="18"/>
      <c r="O66" s="18"/>
      <c r="P66" s="18"/>
      <c r="Q66" s="18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</row>
    <row r="67" ht="14.25" customHeight="1">
      <c r="A67" s="34" t="s">
        <v>50</v>
      </c>
      <c r="B67" s="24" t="s">
        <v>81</v>
      </c>
      <c r="C67" s="21"/>
      <c r="D67" s="21"/>
      <c r="E67" s="21"/>
      <c r="F67" s="21"/>
      <c r="G67" s="22"/>
      <c r="H67" s="38">
        <f>(0.4)*0.08</f>
        <v>0.032</v>
      </c>
      <c r="I67" s="36">
        <f>I23*H67</f>
        <v>58.71872</v>
      </c>
      <c r="J67" s="31"/>
      <c r="K67" s="30"/>
      <c r="L67" s="30"/>
      <c r="M67" s="30"/>
      <c r="N67" s="18"/>
      <c r="O67" s="18"/>
      <c r="P67" s="18"/>
      <c r="Q67" s="18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</row>
    <row r="68" ht="14.25" customHeight="1">
      <c r="A68" s="34" t="s">
        <v>52</v>
      </c>
      <c r="B68" s="24" t="s">
        <v>82</v>
      </c>
      <c r="C68" s="21"/>
      <c r="D68" s="21"/>
      <c r="E68" s="21"/>
      <c r="F68" s="21"/>
      <c r="G68" s="22"/>
      <c r="H68" s="38">
        <f>H65*H41</f>
        <v>0.006572222222</v>
      </c>
      <c r="I68" s="36">
        <f>I23*H68</f>
        <v>12.05976489</v>
      </c>
      <c r="J68" s="31"/>
      <c r="K68" s="30"/>
      <c r="L68" s="30"/>
      <c r="M68" s="30"/>
      <c r="N68" s="18"/>
      <c r="O68" s="18"/>
      <c r="P68" s="18"/>
      <c r="Q68" s="18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</row>
    <row r="69" ht="14.25" customHeight="1">
      <c r="A69" s="35" t="s">
        <v>83</v>
      </c>
      <c r="B69" s="21"/>
      <c r="C69" s="21"/>
      <c r="D69" s="21"/>
      <c r="E69" s="21"/>
      <c r="F69" s="21"/>
      <c r="G69" s="22"/>
      <c r="H69" s="42">
        <f t="shared" ref="H69:I69" si="3">SUM(H62:H68)</f>
        <v>0.06327222222</v>
      </c>
      <c r="I69" s="39">
        <f t="shared" si="3"/>
        <v>116.1019969</v>
      </c>
      <c r="J69" s="31"/>
      <c r="K69" s="30"/>
      <c r="L69" s="30"/>
      <c r="M69" s="30"/>
      <c r="N69" s="18"/>
      <c r="O69" s="18"/>
      <c r="P69" s="18"/>
      <c r="Q69" s="18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</row>
    <row r="70" ht="14.25" customHeight="1">
      <c r="A70" s="35"/>
      <c r="B70" s="21"/>
      <c r="C70" s="21"/>
      <c r="D70" s="21"/>
      <c r="E70" s="21"/>
      <c r="F70" s="21"/>
      <c r="G70" s="21"/>
      <c r="H70" s="21"/>
      <c r="I70" s="21"/>
      <c r="J70" s="51"/>
      <c r="K70" s="51"/>
      <c r="L70" s="51"/>
      <c r="M70" s="51"/>
      <c r="N70" s="52"/>
      <c r="O70" s="52"/>
      <c r="P70" s="52"/>
      <c r="Q70" s="52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</row>
    <row r="71" ht="14.25" customHeight="1">
      <c r="A71" s="20" t="s">
        <v>84</v>
      </c>
      <c r="B71" s="21"/>
      <c r="C71" s="21"/>
      <c r="D71" s="21"/>
      <c r="E71" s="21"/>
      <c r="F71" s="21"/>
      <c r="G71" s="21"/>
      <c r="H71" s="21"/>
      <c r="I71" s="22"/>
      <c r="J71" s="30"/>
      <c r="K71" s="30"/>
      <c r="L71" s="30"/>
      <c r="M71" s="30"/>
      <c r="N71" s="18"/>
      <c r="O71" s="18"/>
      <c r="P71" s="18"/>
      <c r="Q71" s="18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ht="14.25" customHeight="1">
      <c r="A72" s="1"/>
      <c r="B72" s="1"/>
      <c r="C72" s="1"/>
      <c r="D72" s="1"/>
      <c r="E72" s="1"/>
      <c r="F72" s="1"/>
      <c r="G72" s="1"/>
      <c r="H72" s="46" t="s">
        <v>85</v>
      </c>
      <c r="I72" s="60">
        <f>I23</f>
        <v>1834.96</v>
      </c>
      <c r="J72" s="30"/>
      <c r="K72" s="30"/>
      <c r="L72" s="30"/>
      <c r="M72" s="30"/>
      <c r="N72" s="18"/>
      <c r="O72" s="18"/>
      <c r="P72" s="18"/>
      <c r="Q72" s="18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</row>
    <row r="73" ht="14.25" customHeight="1">
      <c r="A73" s="35" t="s">
        <v>86</v>
      </c>
      <c r="B73" s="21"/>
      <c r="C73" s="21"/>
      <c r="D73" s="21"/>
      <c r="E73" s="21"/>
      <c r="F73" s="21"/>
      <c r="G73" s="22"/>
      <c r="H73" s="34" t="s">
        <v>75</v>
      </c>
      <c r="I73" s="34" t="s">
        <v>35</v>
      </c>
      <c r="J73" s="30"/>
      <c r="K73" s="30"/>
      <c r="L73" s="30"/>
      <c r="M73" s="30"/>
      <c r="N73" s="18"/>
      <c r="O73" s="18"/>
      <c r="P73" s="18"/>
      <c r="Q73" s="18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</row>
    <row r="74" ht="14.25" customHeight="1">
      <c r="A74" s="34" t="s">
        <v>14</v>
      </c>
      <c r="B74" s="24" t="s">
        <v>87</v>
      </c>
      <c r="C74" s="21"/>
      <c r="D74" s="21"/>
      <c r="E74" s="21"/>
      <c r="F74" s="21"/>
      <c r="G74" s="22"/>
      <c r="H74" s="38">
        <f>H28/12</f>
        <v>0.009259259259</v>
      </c>
      <c r="I74" s="36">
        <f>I72*H74</f>
        <v>16.99037037</v>
      </c>
      <c r="J74" s="41"/>
      <c r="K74" s="30"/>
      <c r="L74" s="30"/>
      <c r="M74" s="30"/>
      <c r="N74" s="18"/>
      <c r="O74" s="18"/>
      <c r="P74" s="18"/>
      <c r="Q74" s="18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</row>
    <row r="75" ht="12.75" customHeight="1">
      <c r="A75" s="34" t="s">
        <v>16</v>
      </c>
      <c r="B75" s="24" t="s">
        <v>88</v>
      </c>
      <c r="C75" s="21"/>
      <c r="D75" s="21"/>
      <c r="E75" s="21"/>
      <c r="F75" s="21"/>
      <c r="G75" s="22"/>
      <c r="H75" s="38">
        <f>(5.96/30)*(1/12)</f>
        <v>0.01655555556</v>
      </c>
      <c r="I75" s="36">
        <f>I72*H75</f>
        <v>30.37878222</v>
      </c>
      <c r="J75" s="41"/>
      <c r="K75" s="30"/>
      <c r="L75" s="30"/>
      <c r="M75" s="30"/>
      <c r="N75" s="18"/>
      <c r="O75" s="18"/>
      <c r="P75" s="18"/>
      <c r="Q75" s="18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</row>
    <row r="76" ht="14.25" customHeight="1">
      <c r="A76" s="34" t="s">
        <v>19</v>
      </c>
      <c r="B76" s="24" t="s">
        <v>89</v>
      </c>
      <c r="C76" s="21"/>
      <c r="D76" s="21"/>
      <c r="E76" s="21"/>
      <c r="F76" s="21"/>
      <c r="G76" s="22"/>
      <c r="H76" s="38">
        <f>((5/30)/12)*0.015</f>
        <v>0.0002083333333</v>
      </c>
      <c r="I76" s="36">
        <f>I72*H76</f>
        <v>0.3822833333</v>
      </c>
      <c r="J76" s="31"/>
      <c r="K76" s="30"/>
      <c r="L76" s="30"/>
      <c r="M76" s="30"/>
      <c r="N76" s="18"/>
      <c r="O76" s="18"/>
      <c r="P76" s="18"/>
      <c r="Q76" s="18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</row>
    <row r="77" ht="14.25" customHeight="1">
      <c r="A77" s="34" t="s">
        <v>21</v>
      </c>
      <c r="B77" s="24" t="s">
        <v>139</v>
      </c>
      <c r="C77" s="21"/>
      <c r="D77" s="21"/>
      <c r="E77" s="21"/>
      <c r="F77" s="21"/>
      <c r="G77" s="22"/>
      <c r="H77" s="38">
        <f>((15/30)/12)*0.0078</f>
        <v>0.000325</v>
      </c>
      <c r="I77" s="36">
        <f>I72*H77</f>
        <v>0.596362</v>
      </c>
      <c r="J77" s="31"/>
      <c r="K77" s="30"/>
      <c r="L77" s="30"/>
      <c r="M77" s="30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</row>
    <row r="78" ht="14.25" customHeight="1">
      <c r="A78" s="34" t="s">
        <v>48</v>
      </c>
      <c r="B78" s="24" t="s">
        <v>91</v>
      </c>
      <c r="C78" s="21"/>
      <c r="D78" s="21"/>
      <c r="E78" s="21"/>
      <c r="F78" s="21"/>
      <c r="G78" s="22"/>
      <c r="H78" s="38">
        <f>((0.0144*0.1)*0.4509)*(6/12)</f>
        <v>0.000324648</v>
      </c>
      <c r="I78" s="36">
        <f>I72*H78</f>
        <v>0.5957160941</v>
      </c>
      <c r="J78" s="31"/>
      <c r="K78" s="30"/>
      <c r="L78" s="30"/>
      <c r="M78" s="30"/>
      <c r="N78" s="18"/>
      <c r="O78" s="18"/>
      <c r="P78" s="18"/>
      <c r="Q78" s="18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</row>
    <row r="79" ht="14.25" customHeight="1">
      <c r="A79" s="34" t="s">
        <v>50</v>
      </c>
      <c r="B79" s="24" t="s">
        <v>92</v>
      </c>
      <c r="C79" s="21"/>
      <c r="D79" s="21"/>
      <c r="E79" s="21"/>
      <c r="F79" s="21"/>
      <c r="G79" s="22"/>
      <c r="H79" s="38">
        <f>SUM(H74:H78)*H41</f>
        <v>0.009015405098</v>
      </c>
      <c r="I79" s="36">
        <f>I72*H79</f>
        <v>16.54290774</v>
      </c>
      <c r="J79" s="31"/>
      <c r="K79" s="30"/>
      <c r="L79" s="30"/>
      <c r="M79" s="30"/>
      <c r="N79" s="18"/>
      <c r="O79" s="18"/>
      <c r="P79" s="18"/>
      <c r="Q79" s="18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</row>
    <row r="80" ht="14.25" customHeight="1">
      <c r="A80" s="35" t="s">
        <v>93</v>
      </c>
      <c r="B80" s="21"/>
      <c r="C80" s="21"/>
      <c r="D80" s="21"/>
      <c r="E80" s="21"/>
      <c r="F80" s="21"/>
      <c r="G80" s="22"/>
      <c r="H80" s="42">
        <f>SUM(H74:H79)</f>
        <v>0.03568820125</v>
      </c>
      <c r="I80" s="39">
        <f>TRUNC(SUM(I74:I79),2)</f>
        <v>65.48</v>
      </c>
      <c r="J80" s="56"/>
      <c r="K80" s="51"/>
      <c r="L80" s="51"/>
      <c r="M80" s="51"/>
      <c r="N80" s="52"/>
      <c r="O80" s="52"/>
      <c r="P80" s="52"/>
      <c r="Q80" s="52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</row>
    <row r="81" ht="16.5" customHeight="1">
      <c r="A81" s="61"/>
      <c r="B81" s="10"/>
      <c r="C81" s="10"/>
      <c r="D81" s="10"/>
      <c r="E81" s="10"/>
      <c r="F81" s="10"/>
      <c r="G81" s="10"/>
      <c r="H81" s="10"/>
      <c r="I81" s="10"/>
      <c r="J81" s="30"/>
      <c r="K81" s="30"/>
      <c r="L81" s="30"/>
      <c r="M81" s="30"/>
      <c r="N81" s="18"/>
      <c r="O81" s="18"/>
      <c r="P81" s="18"/>
      <c r="Q81" s="18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</row>
    <row r="82" ht="14.25" customHeight="1">
      <c r="A82" s="35" t="s">
        <v>94</v>
      </c>
      <c r="B82" s="21"/>
      <c r="C82" s="21"/>
      <c r="D82" s="21"/>
      <c r="E82" s="21"/>
      <c r="F82" s="21"/>
      <c r="G82" s="22"/>
      <c r="H82" s="34"/>
      <c r="I82" s="34" t="s">
        <v>35</v>
      </c>
      <c r="J82" s="30"/>
      <c r="K82" s="30"/>
      <c r="L82" s="30"/>
      <c r="M82" s="30"/>
      <c r="N82" s="18"/>
      <c r="O82" s="18"/>
      <c r="P82" s="18"/>
      <c r="Q82" s="18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ht="14.25" customHeight="1">
      <c r="A83" s="34" t="s">
        <v>14</v>
      </c>
      <c r="B83" s="24" t="s">
        <v>95</v>
      </c>
      <c r="C83" s="21"/>
      <c r="D83" s="21"/>
      <c r="E83" s="21"/>
      <c r="F83" s="21"/>
      <c r="G83" s="22"/>
      <c r="H83" s="38"/>
      <c r="I83" s="36">
        <f>'Benefícios'!J8</f>
        <v>196.6028571</v>
      </c>
      <c r="J83" s="30"/>
      <c r="K83" s="30"/>
      <c r="L83" s="30"/>
      <c r="M83" s="30"/>
      <c r="N83" s="18"/>
      <c r="O83" s="18"/>
      <c r="P83" s="18"/>
      <c r="Q83" s="18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  <row r="84" ht="14.25" customHeight="1">
      <c r="A84" s="35" t="s">
        <v>96</v>
      </c>
      <c r="B84" s="21"/>
      <c r="C84" s="21"/>
      <c r="D84" s="21"/>
      <c r="E84" s="21"/>
      <c r="F84" s="21"/>
      <c r="G84" s="22"/>
      <c r="H84" s="42"/>
      <c r="I84" s="39">
        <v>0.0</v>
      </c>
      <c r="J84" s="31"/>
      <c r="K84" s="30"/>
      <c r="L84" s="30"/>
      <c r="M84" s="30"/>
      <c r="N84" s="18"/>
      <c r="O84" s="18"/>
      <c r="P84" s="18"/>
      <c r="Q84" s="18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</row>
    <row r="85" ht="14.25" customHeight="1">
      <c r="A85" s="61"/>
      <c r="B85" s="61"/>
      <c r="C85" s="61"/>
      <c r="D85" s="61"/>
      <c r="E85" s="61"/>
      <c r="F85" s="61"/>
      <c r="G85" s="61"/>
      <c r="H85" s="61"/>
      <c r="I85" s="61"/>
      <c r="J85" s="30"/>
      <c r="K85" s="30"/>
      <c r="L85" s="30"/>
      <c r="M85" s="30"/>
      <c r="N85" s="18"/>
      <c r="O85" s="18"/>
      <c r="P85" s="18"/>
      <c r="Q85" s="18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ht="12.75" customHeight="1">
      <c r="A86" s="20" t="s">
        <v>97</v>
      </c>
      <c r="B86" s="21"/>
      <c r="C86" s="21"/>
      <c r="D86" s="21"/>
      <c r="E86" s="21"/>
      <c r="F86" s="21"/>
      <c r="G86" s="21"/>
      <c r="H86" s="21"/>
      <c r="I86" s="22"/>
      <c r="J86" s="30"/>
      <c r="K86" s="30"/>
      <c r="L86" s="41"/>
      <c r="M86" s="30"/>
      <c r="N86" s="18"/>
      <c r="O86" s="18"/>
      <c r="P86" s="18"/>
      <c r="Q86" s="18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ht="14.25" customHeight="1">
      <c r="A87" s="35" t="s">
        <v>98</v>
      </c>
      <c r="B87" s="21"/>
      <c r="C87" s="21"/>
      <c r="D87" s="21"/>
      <c r="E87" s="21"/>
      <c r="F87" s="21"/>
      <c r="G87" s="21"/>
      <c r="H87" s="22"/>
      <c r="I87" s="34" t="s">
        <v>35</v>
      </c>
      <c r="J87" s="30"/>
      <c r="K87" s="30"/>
      <c r="L87" s="30"/>
      <c r="M87" s="30"/>
      <c r="N87" s="18"/>
      <c r="O87" s="18"/>
      <c r="P87" s="18"/>
      <c r="Q87" s="18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</row>
    <row r="88" ht="14.25" customHeight="1">
      <c r="A88" s="34" t="s">
        <v>99</v>
      </c>
      <c r="B88" s="24" t="s">
        <v>100</v>
      </c>
      <c r="C88" s="21"/>
      <c r="D88" s="21"/>
      <c r="E88" s="21"/>
      <c r="F88" s="21"/>
      <c r="G88" s="21"/>
      <c r="H88" s="22"/>
      <c r="I88" s="36">
        <f>I80</f>
        <v>65.48</v>
      </c>
      <c r="J88" s="30"/>
      <c r="K88" s="30"/>
      <c r="L88" s="30"/>
      <c r="M88" s="30"/>
      <c r="N88" s="18"/>
      <c r="O88" s="18"/>
      <c r="P88" s="18"/>
      <c r="Q88" s="18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</row>
    <row r="89" ht="12.75" customHeight="1">
      <c r="A89" s="34" t="s">
        <v>101</v>
      </c>
      <c r="B89" s="24" t="s">
        <v>102</v>
      </c>
      <c r="C89" s="21"/>
      <c r="D89" s="21"/>
      <c r="E89" s="21"/>
      <c r="F89" s="21"/>
      <c r="G89" s="21"/>
      <c r="H89" s="22"/>
      <c r="I89" s="36">
        <f>I83</f>
        <v>196.6028571</v>
      </c>
      <c r="J89" s="30"/>
      <c r="K89" s="30"/>
      <c r="L89" s="30"/>
      <c r="M89" s="30"/>
      <c r="N89" s="18"/>
      <c r="O89" s="18"/>
      <c r="P89" s="18"/>
      <c r="Q89" s="18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</row>
    <row r="90" ht="18.0" customHeight="1">
      <c r="A90" s="35" t="s">
        <v>103</v>
      </c>
      <c r="B90" s="21"/>
      <c r="C90" s="21"/>
      <c r="D90" s="21"/>
      <c r="E90" s="21"/>
      <c r="F90" s="21"/>
      <c r="G90" s="21"/>
      <c r="H90" s="22"/>
      <c r="I90" s="39">
        <f>TRUNC(SUM(I88:I89),2)</f>
        <v>262.08</v>
      </c>
      <c r="J90" s="31"/>
      <c r="K90" s="30"/>
      <c r="L90" s="30"/>
      <c r="M90" s="30"/>
      <c r="N90" s="18"/>
      <c r="O90" s="18"/>
      <c r="P90" s="18"/>
      <c r="Q90" s="18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</row>
    <row r="91" ht="14.25" customHeight="1">
      <c r="A91" s="57"/>
      <c r="B91" s="58"/>
      <c r="C91" s="58"/>
      <c r="D91" s="58"/>
      <c r="E91" s="58"/>
      <c r="F91" s="58"/>
      <c r="G91" s="58"/>
      <c r="H91" s="58"/>
      <c r="I91" s="59"/>
      <c r="J91" s="30"/>
      <c r="K91" s="30"/>
      <c r="L91" s="30"/>
      <c r="M91" s="30"/>
      <c r="N91" s="18"/>
      <c r="O91" s="18"/>
      <c r="P91" s="18"/>
      <c r="Q91" s="18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</row>
    <row r="92" ht="14.25" customHeight="1">
      <c r="A92" s="20" t="s">
        <v>104</v>
      </c>
      <c r="B92" s="21"/>
      <c r="C92" s="21"/>
      <c r="D92" s="21"/>
      <c r="E92" s="21"/>
      <c r="F92" s="21"/>
      <c r="G92" s="21"/>
      <c r="H92" s="21"/>
      <c r="I92" s="22"/>
      <c r="J92" s="30"/>
      <c r="K92" s="30"/>
      <c r="L92" s="30"/>
      <c r="M92" s="30"/>
      <c r="N92" s="18"/>
      <c r="O92" s="18"/>
      <c r="P92" s="18"/>
      <c r="Q92" s="18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</row>
    <row r="93" ht="14.25" customHeight="1">
      <c r="A93" s="34">
        <v>5.0</v>
      </c>
      <c r="B93" s="35" t="s">
        <v>105</v>
      </c>
      <c r="C93" s="21"/>
      <c r="D93" s="21"/>
      <c r="E93" s="21"/>
      <c r="F93" s="21"/>
      <c r="G93" s="22"/>
      <c r="H93" s="34"/>
      <c r="I93" s="34" t="s">
        <v>35</v>
      </c>
      <c r="J93" s="30"/>
      <c r="K93" s="30"/>
      <c r="L93" s="30"/>
      <c r="M93" s="30"/>
      <c r="N93" s="18"/>
      <c r="O93" s="18"/>
      <c r="P93" s="18"/>
      <c r="Q93" s="18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</row>
    <row r="94" ht="14.25" customHeight="1">
      <c r="A94" s="34" t="s">
        <v>14</v>
      </c>
      <c r="B94" s="24" t="s">
        <v>106</v>
      </c>
      <c r="C94" s="21"/>
      <c r="D94" s="21"/>
      <c r="E94" s="21"/>
      <c r="F94" s="21"/>
      <c r="G94" s="22"/>
      <c r="H94" s="36"/>
      <c r="I94" s="54">
        <f>Insumos!F14</f>
        <v>0</v>
      </c>
      <c r="J94" s="30"/>
      <c r="K94" s="30"/>
      <c r="L94" s="30"/>
      <c r="M94" s="30"/>
      <c r="N94" s="18"/>
      <c r="O94" s="18"/>
      <c r="P94" s="18"/>
      <c r="Q94" s="18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</row>
    <row r="95" ht="12.75" customHeight="1">
      <c r="A95" s="63" t="s">
        <v>16</v>
      </c>
      <c r="B95" s="24" t="s">
        <v>108</v>
      </c>
      <c r="C95" s="21"/>
      <c r="D95" s="21"/>
      <c r="E95" s="21"/>
      <c r="F95" s="21"/>
      <c r="G95" s="22"/>
      <c r="H95" s="62"/>
      <c r="I95" s="54">
        <f>Insumos!F38</f>
        <v>0</v>
      </c>
      <c r="J95" s="30"/>
      <c r="K95" s="30"/>
      <c r="L95" s="30"/>
      <c r="M95" s="30"/>
      <c r="N95" s="18"/>
      <c r="O95" s="18"/>
      <c r="P95" s="18"/>
      <c r="Q95" s="18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</row>
    <row r="96" ht="14.25" customHeight="1">
      <c r="A96" s="35" t="s">
        <v>109</v>
      </c>
      <c r="B96" s="21"/>
      <c r="C96" s="21"/>
      <c r="D96" s="21"/>
      <c r="E96" s="21"/>
      <c r="F96" s="21"/>
      <c r="G96" s="22"/>
      <c r="H96" s="64"/>
      <c r="I96" s="39">
        <f>I94+I95</f>
        <v>0</v>
      </c>
      <c r="J96" s="30"/>
      <c r="K96" s="30"/>
      <c r="L96" s="30"/>
      <c r="M96" s="30"/>
      <c r="N96" s="18"/>
      <c r="O96" s="18"/>
      <c r="P96" s="18"/>
      <c r="Q96" s="18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</row>
    <row r="97" ht="16.5" customHeight="1">
      <c r="A97" s="61"/>
      <c r="B97" s="10"/>
      <c r="C97" s="10"/>
      <c r="D97" s="10"/>
      <c r="E97" s="10"/>
      <c r="F97" s="10"/>
      <c r="G97" s="10"/>
      <c r="H97" s="10"/>
      <c r="I97" s="10"/>
      <c r="J97" s="30"/>
      <c r="K97" s="30"/>
      <c r="L97" s="30"/>
      <c r="M97" s="30"/>
      <c r="N97" s="18"/>
      <c r="O97" s="18"/>
      <c r="P97" s="18"/>
      <c r="Q97" s="18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ht="27.75" customHeight="1">
      <c r="A98" s="61" t="s">
        <v>110</v>
      </c>
      <c r="B98" s="10"/>
      <c r="C98" s="10"/>
      <c r="D98" s="65">
        <f>I23+I58+I69+I90+I96</f>
        <v>3818.241997</v>
      </c>
      <c r="E98" s="61"/>
      <c r="F98" s="61"/>
      <c r="G98" s="61"/>
      <c r="H98" s="61"/>
      <c r="I98" s="61"/>
      <c r="J98" s="30"/>
      <c r="K98" s="30"/>
      <c r="L98" s="30"/>
      <c r="M98" s="30"/>
      <c r="N98" s="18"/>
      <c r="O98" s="18"/>
      <c r="P98" s="18"/>
      <c r="Q98" s="18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ht="16.5" customHeight="1">
      <c r="A99" s="61" t="s">
        <v>111</v>
      </c>
      <c r="B99" s="10"/>
      <c r="C99" s="10"/>
      <c r="D99" s="66">
        <f>H104</f>
        <v>0</v>
      </c>
      <c r="E99" s="61" t="s">
        <v>112</v>
      </c>
      <c r="F99" s="66">
        <f>1-D99</f>
        <v>1</v>
      </c>
      <c r="G99" s="67">
        <f>(D98+I102+I103)/F99</f>
        <v>3818.241997</v>
      </c>
      <c r="H99" s="59"/>
      <c r="I99" s="61"/>
      <c r="J99" s="30"/>
      <c r="K99" s="30"/>
      <c r="L99" s="30"/>
      <c r="M99" s="30"/>
      <c r="N99" s="18"/>
      <c r="O99" s="18"/>
      <c r="P99" s="18"/>
      <c r="Q99" s="18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ht="14.25" customHeight="1">
      <c r="A100" s="20" t="s">
        <v>113</v>
      </c>
      <c r="B100" s="21"/>
      <c r="C100" s="21"/>
      <c r="D100" s="21"/>
      <c r="E100" s="21"/>
      <c r="F100" s="21"/>
      <c r="G100" s="21"/>
      <c r="H100" s="21"/>
      <c r="I100" s="22"/>
      <c r="J100" s="31"/>
      <c r="K100" s="41"/>
      <c r="L100" s="41"/>
      <c r="M100" s="30"/>
      <c r="N100" s="18"/>
      <c r="O100" s="18"/>
      <c r="P100" s="18"/>
      <c r="Q100" s="18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</row>
    <row r="101" ht="14.25" customHeight="1">
      <c r="A101" s="34">
        <v>6.0</v>
      </c>
      <c r="B101" s="35" t="s">
        <v>114</v>
      </c>
      <c r="C101" s="21"/>
      <c r="D101" s="21"/>
      <c r="E101" s="21"/>
      <c r="F101" s="21"/>
      <c r="G101" s="22"/>
      <c r="H101" s="34" t="s">
        <v>75</v>
      </c>
      <c r="I101" s="34" t="s">
        <v>35</v>
      </c>
      <c r="J101" s="31"/>
      <c r="K101" s="30"/>
      <c r="L101" s="30"/>
      <c r="M101" s="30"/>
      <c r="N101" s="18"/>
      <c r="O101" s="18"/>
      <c r="P101" s="18"/>
      <c r="Q101" s="18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ht="12.75" customHeight="1">
      <c r="A102" s="34" t="s">
        <v>14</v>
      </c>
      <c r="B102" s="24" t="s">
        <v>115</v>
      </c>
      <c r="C102" s="21"/>
      <c r="D102" s="21"/>
      <c r="E102" s="21"/>
      <c r="F102" s="21"/>
      <c r="G102" s="22"/>
      <c r="H102" s="48">
        <v>0.0</v>
      </c>
      <c r="I102" s="36">
        <f>D98*H102</f>
        <v>0</v>
      </c>
      <c r="J102" s="31"/>
      <c r="K102" s="30"/>
      <c r="L102" s="30"/>
      <c r="M102" s="31"/>
      <c r="N102" s="18"/>
      <c r="O102" s="18"/>
      <c r="P102" s="18"/>
      <c r="Q102" s="18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ht="14.25" customHeight="1">
      <c r="A103" s="34" t="s">
        <v>16</v>
      </c>
      <c r="B103" s="24" t="s">
        <v>116</v>
      </c>
      <c r="C103" s="21"/>
      <c r="D103" s="21"/>
      <c r="E103" s="21"/>
      <c r="F103" s="21"/>
      <c r="G103" s="22"/>
      <c r="H103" s="48">
        <v>0.0</v>
      </c>
      <c r="I103" s="36">
        <f>(D98+I102)*H103</f>
        <v>0</v>
      </c>
      <c r="J103" s="31"/>
      <c r="K103" s="30"/>
      <c r="L103" s="30"/>
      <c r="M103" s="30"/>
      <c r="N103" s="18"/>
      <c r="O103" s="18"/>
      <c r="P103" s="18"/>
      <c r="Q103" s="18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ht="14.25" customHeight="1">
      <c r="A104" s="34" t="s">
        <v>19</v>
      </c>
      <c r="B104" s="35" t="s">
        <v>117</v>
      </c>
      <c r="C104" s="21"/>
      <c r="D104" s="21"/>
      <c r="E104" s="21"/>
      <c r="F104" s="21"/>
      <c r="G104" s="22"/>
      <c r="H104" s="38">
        <f>H105+H106+H107</f>
        <v>0</v>
      </c>
      <c r="I104" s="36"/>
      <c r="J104" s="30"/>
      <c r="K104" s="30"/>
      <c r="L104" s="30"/>
      <c r="M104" s="30"/>
      <c r="N104" s="18"/>
      <c r="O104" s="18"/>
      <c r="P104" s="18"/>
      <c r="Q104" s="18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</row>
    <row r="105" ht="14.25" customHeight="1">
      <c r="A105" s="34" t="s">
        <v>118</v>
      </c>
      <c r="B105" s="24" t="s">
        <v>119</v>
      </c>
      <c r="C105" s="21"/>
      <c r="D105" s="21"/>
      <c r="E105" s="21"/>
      <c r="F105" s="21"/>
      <c r="G105" s="22"/>
      <c r="H105" s="48">
        <v>0.0</v>
      </c>
      <c r="I105" s="36">
        <f>G99*H105</f>
        <v>0</v>
      </c>
      <c r="J105" s="31"/>
      <c r="K105" s="31"/>
      <c r="L105" s="30"/>
      <c r="M105" s="30"/>
      <c r="N105" s="18"/>
      <c r="O105" s="18"/>
      <c r="P105" s="18"/>
      <c r="Q105" s="18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</row>
    <row r="106" ht="14.25" customHeight="1">
      <c r="A106" s="34" t="s">
        <v>120</v>
      </c>
      <c r="B106" s="24" t="s">
        <v>121</v>
      </c>
      <c r="C106" s="21"/>
      <c r="D106" s="21"/>
      <c r="E106" s="21"/>
      <c r="F106" s="21"/>
      <c r="G106" s="22"/>
      <c r="H106" s="48">
        <v>0.0</v>
      </c>
      <c r="I106" s="36">
        <f>G99*H106</f>
        <v>0</v>
      </c>
      <c r="J106" s="31"/>
      <c r="K106" s="31"/>
      <c r="L106" s="30"/>
      <c r="M106" s="30"/>
      <c r="N106" s="18"/>
      <c r="O106" s="18"/>
      <c r="P106" s="18"/>
      <c r="Q106" s="18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</row>
    <row r="107" ht="14.25" customHeight="1">
      <c r="A107" s="34" t="s">
        <v>122</v>
      </c>
      <c r="B107" s="24" t="s">
        <v>123</v>
      </c>
      <c r="C107" s="21"/>
      <c r="D107" s="21"/>
      <c r="E107" s="21"/>
      <c r="F107" s="21"/>
      <c r="G107" s="22"/>
      <c r="H107" s="68">
        <v>0.0</v>
      </c>
      <c r="I107" s="36">
        <f>G99*H107</f>
        <v>0</v>
      </c>
      <c r="J107" s="31"/>
      <c r="K107" s="31"/>
      <c r="L107" s="30"/>
      <c r="M107" s="30"/>
      <c r="N107" s="18"/>
      <c r="O107" s="18"/>
      <c r="P107" s="18"/>
      <c r="Q107" s="18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</row>
    <row r="108" ht="14.25" customHeight="1">
      <c r="A108" s="35" t="s">
        <v>124</v>
      </c>
      <c r="B108" s="21"/>
      <c r="C108" s="21"/>
      <c r="D108" s="21"/>
      <c r="E108" s="21"/>
      <c r="F108" s="21"/>
      <c r="G108" s="22"/>
      <c r="H108" s="38"/>
      <c r="I108" s="39">
        <f>TRUNC(SUM(I102:I107),2)</f>
        <v>0</v>
      </c>
      <c r="J108" s="31"/>
      <c r="K108" s="30"/>
      <c r="L108" s="30"/>
      <c r="M108" s="30"/>
      <c r="N108" s="18"/>
      <c r="O108" s="18"/>
      <c r="P108" s="18"/>
      <c r="Q108" s="18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</row>
    <row r="109" ht="14.25" customHeight="1">
      <c r="A109" s="20" t="s">
        <v>125</v>
      </c>
      <c r="B109" s="21"/>
      <c r="C109" s="21"/>
      <c r="D109" s="21"/>
      <c r="E109" s="21"/>
      <c r="F109" s="21"/>
      <c r="G109" s="21"/>
      <c r="H109" s="21"/>
      <c r="I109" s="22"/>
      <c r="J109" s="30"/>
      <c r="K109" s="30"/>
      <c r="L109" s="30"/>
      <c r="M109" s="30"/>
      <c r="N109" s="18"/>
      <c r="O109" s="18"/>
      <c r="P109" s="18"/>
      <c r="Q109" s="18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ht="14.25" customHeight="1">
      <c r="A110" s="35" t="s">
        <v>126</v>
      </c>
      <c r="B110" s="21"/>
      <c r="C110" s="21"/>
      <c r="D110" s="21"/>
      <c r="E110" s="21"/>
      <c r="F110" s="21"/>
      <c r="G110" s="21"/>
      <c r="H110" s="22"/>
      <c r="I110" s="34" t="s">
        <v>35</v>
      </c>
      <c r="J110" s="30"/>
      <c r="K110" s="30"/>
      <c r="L110" s="30"/>
      <c r="M110" s="30"/>
      <c r="N110" s="18"/>
      <c r="O110" s="18"/>
      <c r="P110" s="18"/>
      <c r="Q110" s="18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</row>
    <row r="111" ht="14.25" customHeight="1">
      <c r="A111" s="23" t="s">
        <v>14</v>
      </c>
      <c r="B111" s="24" t="str">
        <f>A19</f>
        <v>MÓDULO 1 - COMPOSIÇÃO DA REMUNERAÇÃO</v>
      </c>
      <c r="C111" s="21"/>
      <c r="D111" s="21"/>
      <c r="E111" s="21"/>
      <c r="F111" s="21"/>
      <c r="G111" s="21"/>
      <c r="H111" s="22"/>
      <c r="I111" s="36">
        <f>I23</f>
        <v>1834.96</v>
      </c>
      <c r="J111" s="31"/>
      <c r="K111" s="31"/>
      <c r="L111" s="30"/>
      <c r="M111" s="30"/>
      <c r="N111" s="18"/>
      <c r="O111" s="18"/>
      <c r="P111" s="18"/>
      <c r="Q111" s="18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</row>
    <row r="112" ht="12.75" customHeight="1">
      <c r="A112" s="23" t="s">
        <v>16</v>
      </c>
      <c r="B112" s="24" t="str">
        <f>A25</f>
        <v>MÓDULO 2 – ENCARGOS E BENEFÍCIOS ANUAIS, MENSAIS E DIÁRIOS</v>
      </c>
      <c r="C112" s="21"/>
      <c r="D112" s="21"/>
      <c r="E112" s="21"/>
      <c r="F112" s="21"/>
      <c r="G112" s="21"/>
      <c r="H112" s="22"/>
      <c r="I112" s="36">
        <f>I58</f>
        <v>1605.1</v>
      </c>
      <c r="J112" s="30"/>
      <c r="K112" s="31"/>
      <c r="L112" s="30"/>
      <c r="M112" s="30"/>
      <c r="N112" s="18"/>
      <c r="O112" s="18"/>
      <c r="P112" s="18"/>
      <c r="Q112" s="18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ht="14.25" customHeight="1">
      <c r="A113" s="23" t="s">
        <v>19</v>
      </c>
      <c r="B113" s="24" t="str">
        <f>A60</f>
        <v>MÓDULO 3 – PROVISÃO PARA RESCISÃO</v>
      </c>
      <c r="C113" s="21"/>
      <c r="D113" s="21"/>
      <c r="E113" s="21"/>
      <c r="F113" s="21"/>
      <c r="G113" s="21"/>
      <c r="H113" s="22"/>
      <c r="I113" s="36">
        <f>I69</f>
        <v>116.1019969</v>
      </c>
      <c r="J113" s="30"/>
      <c r="K113" s="31"/>
      <c r="L113" s="30"/>
      <c r="M113" s="30"/>
      <c r="N113" s="18"/>
      <c r="O113" s="18"/>
      <c r="P113" s="18"/>
      <c r="Q113" s="18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</row>
    <row r="114" ht="14.25" customHeight="1">
      <c r="A114" s="23" t="s">
        <v>21</v>
      </c>
      <c r="B114" s="24" t="str">
        <f>A71</f>
        <v>MÓDULO 4 – CUSTO DE REPOSIÇÃO DO PROFISSIONAL AUSENTE</v>
      </c>
      <c r="C114" s="21"/>
      <c r="D114" s="21"/>
      <c r="E114" s="21"/>
      <c r="F114" s="21"/>
      <c r="G114" s="21"/>
      <c r="H114" s="22"/>
      <c r="I114" s="36">
        <f>I90</f>
        <v>262.08</v>
      </c>
      <c r="J114" s="30"/>
      <c r="K114" s="31"/>
      <c r="L114" s="30"/>
      <c r="M114" s="30"/>
      <c r="N114" s="18"/>
      <c r="O114" s="18"/>
      <c r="P114" s="18"/>
      <c r="Q114" s="18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</row>
    <row r="115" ht="14.25" customHeight="1">
      <c r="A115" s="23" t="s">
        <v>48</v>
      </c>
      <c r="B115" s="24" t="str">
        <f>A92</f>
        <v>MÓDULO 5 – INSUMOS DIVERSOS</v>
      </c>
      <c r="C115" s="21"/>
      <c r="D115" s="21"/>
      <c r="E115" s="21"/>
      <c r="F115" s="21"/>
      <c r="G115" s="21"/>
      <c r="H115" s="22"/>
      <c r="I115" s="36">
        <f>I96</f>
        <v>0</v>
      </c>
      <c r="J115" s="30"/>
      <c r="K115" s="31"/>
      <c r="L115" s="30"/>
      <c r="M115" s="30"/>
      <c r="N115" s="18"/>
      <c r="O115" s="18"/>
      <c r="P115" s="18"/>
      <c r="Q115" s="18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</row>
    <row r="116" ht="14.25" customHeight="1">
      <c r="A116" s="34"/>
      <c r="B116" s="35" t="s">
        <v>127</v>
      </c>
      <c r="C116" s="21"/>
      <c r="D116" s="21"/>
      <c r="E116" s="21"/>
      <c r="F116" s="21"/>
      <c r="G116" s="21"/>
      <c r="H116" s="22"/>
      <c r="I116" s="69">
        <f>TRUNC(SUM(I111:I115),2)</f>
        <v>3818.24</v>
      </c>
      <c r="J116" s="30"/>
      <c r="K116" s="31"/>
      <c r="L116" s="30"/>
      <c r="M116" s="30"/>
      <c r="N116" s="18"/>
      <c r="O116" s="18"/>
      <c r="P116" s="18"/>
      <c r="Q116" s="18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</row>
    <row r="117" ht="12.75" customHeight="1">
      <c r="A117" s="23" t="s">
        <v>50</v>
      </c>
      <c r="B117" s="24" t="str">
        <f>A100</f>
        <v>MÓDULO 6 – CUSTOS INDIRETOS, TRIBUTOS E LUCRO</v>
      </c>
      <c r="C117" s="21"/>
      <c r="D117" s="21"/>
      <c r="E117" s="21"/>
      <c r="F117" s="21"/>
      <c r="G117" s="21"/>
      <c r="H117" s="22"/>
      <c r="I117" s="36">
        <f>I108</f>
        <v>0</v>
      </c>
      <c r="J117" s="30"/>
      <c r="K117" s="30"/>
      <c r="L117" s="30"/>
      <c r="M117" s="30"/>
      <c r="N117" s="18"/>
      <c r="O117" s="18"/>
      <c r="P117" s="18"/>
      <c r="Q117" s="18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</row>
    <row r="118" ht="14.25" customHeight="1">
      <c r="A118" s="35" t="s">
        <v>128</v>
      </c>
      <c r="B118" s="21"/>
      <c r="C118" s="21"/>
      <c r="D118" s="21"/>
      <c r="E118" s="21"/>
      <c r="F118" s="21"/>
      <c r="G118" s="21"/>
      <c r="H118" s="22"/>
      <c r="I118" s="39">
        <f>TRUNC(SUM(I116:I117),2)</f>
        <v>3818.24</v>
      </c>
      <c r="J118" s="41"/>
      <c r="K118" s="30"/>
      <c r="L118" s="30"/>
      <c r="M118" s="30"/>
      <c r="N118" s="18"/>
      <c r="O118" s="18"/>
      <c r="P118" s="18"/>
      <c r="Q118" s="18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ht="14.25" customHeight="1">
      <c r="A119" s="34"/>
      <c r="B119" s="35" t="s">
        <v>129</v>
      </c>
      <c r="C119" s="21"/>
      <c r="D119" s="21"/>
      <c r="E119" s="21"/>
      <c r="F119" s="21"/>
      <c r="G119" s="22"/>
      <c r="H119" s="70">
        <v>2.0</v>
      </c>
      <c r="I119" s="39">
        <f>I118*H119</f>
        <v>7636.48</v>
      </c>
      <c r="J119" s="30"/>
      <c r="K119" s="30"/>
      <c r="L119" s="30"/>
      <c r="M119" s="30"/>
      <c r="N119" s="18"/>
      <c r="O119" s="18"/>
      <c r="P119" s="18"/>
      <c r="Q119" s="18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71"/>
      <c r="J120" s="41"/>
      <c r="K120" s="31"/>
      <c r="L120" s="31"/>
      <c r="M120" s="30"/>
      <c r="N120" s="18"/>
      <c r="O120" s="18"/>
      <c r="P120" s="18"/>
      <c r="Q120" s="18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  <row r="121" ht="12.75" customHeight="1">
      <c r="A121" s="30"/>
      <c r="B121" s="30"/>
      <c r="C121" s="30"/>
      <c r="D121" s="30"/>
      <c r="E121" s="30"/>
      <c r="F121" s="30"/>
      <c r="G121" s="30"/>
      <c r="H121" s="26"/>
      <c r="I121" s="72"/>
      <c r="J121" s="31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ht="14.25" customHeight="1">
      <c r="A122" s="73"/>
      <c r="B122" s="73"/>
      <c r="C122" s="73"/>
      <c r="D122" s="73"/>
      <c r="E122" s="73"/>
      <c r="F122" s="26"/>
      <c r="G122" s="73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ht="14.25" customHeight="1">
      <c r="A123" s="74"/>
      <c r="B123" s="74"/>
      <c r="C123" s="75"/>
      <c r="D123" s="76"/>
      <c r="E123" s="76"/>
      <c r="F123" s="77"/>
      <c r="G123" s="76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ht="14.25" customHeight="1">
      <c r="A124" s="74"/>
      <c r="B124" s="74"/>
      <c r="C124" s="75"/>
      <c r="D124" s="76"/>
      <c r="E124" s="76"/>
      <c r="F124" s="77"/>
      <c r="G124" s="76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</row>
    <row r="125" ht="14.25" customHeight="1">
      <c r="A125" s="74"/>
      <c r="B125" s="74"/>
      <c r="C125" s="75"/>
      <c r="D125" s="76"/>
      <c r="E125" s="76"/>
      <c r="F125" s="77"/>
      <c r="G125" s="76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ht="14.25" customHeight="1">
      <c r="A126" s="74"/>
      <c r="B126" s="74"/>
      <c r="C126" s="75"/>
      <c r="D126" s="76"/>
      <c r="E126" s="76"/>
      <c r="F126" s="77"/>
      <c r="G126" s="76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</row>
    <row r="127" ht="14.25" customHeight="1">
      <c r="A127" s="74"/>
      <c r="B127" s="74"/>
      <c r="C127" s="75"/>
      <c r="D127" s="76"/>
      <c r="E127" s="76"/>
      <c r="F127" s="77"/>
      <c r="G127" s="76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ht="14.25" customHeight="1">
      <c r="A128" s="74"/>
      <c r="B128" s="74"/>
      <c r="C128" s="75"/>
      <c r="D128" s="76"/>
      <c r="E128" s="76"/>
      <c r="F128" s="77"/>
      <c r="G128" s="76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ht="14.25" customHeight="1">
      <c r="A129" s="74"/>
      <c r="B129" s="74"/>
      <c r="C129" s="75"/>
      <c r="D129" s="76"/>
      <c r="E129" s="76"/>
      <c r="F129" s="77"/>
      <c r="G129" s="76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ht="14.25" customHeight="1">
      <c r="A130" s="26"/>
      <c r="B130" s="26"/>
      <c r="C130" s="26"/>
      <c r="D130" s="26"/>
      <c r="E130" s="26"/>
      <c r="F130" s="26"/>
      <c r="G130" s="78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</row>
    <row r="131" ht="14.25" customHeight="1">
      <c r="A131" s="26"/>
      <c r="B131" s="26"/>
      <c r="C131" s="26"/>
      <c r="D131" s="26"/>
      <c r="E131" s="26"/>
      <c r="F131" s="26"/>
      <c r="G131" s="78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</row>
    <row r="132" ht="14.25" customHeight="1">
      <c r="A132" s="73"/>
      <c r="B132" s="73"/>
      <c r="C132" s="73"/>
      <c r="D132" s="73"/>
      <c r="E132" s="73"/>
      <c r="F132" s="26"/>
      <c r="G132" s="73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</row>
    <row r="133" ht="14.25" customHeight="1">
      <c r="A133" s="30"/>
      <c r="B133" s="74"/>
      <c r="C133" s="75"/>
      <c r="D133" s="76"/>
      <c r="E133" s="76"/>
      <c r="F133" s="77"/>
      <c r="G133" s="76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</row>
    <row r="134" ht="14.25" customHeight="1">
      <c r="A134" s="30"/>
      <c r="B134" s="30"/>
      <c r="C134" s="75"/>
      <c r="D134" s="76"/>
      <c r="E134" s="76"/>
      <c r="F134" s="77"/>
      <c r="G134" s="76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ht="14.25" customHeight="1">
      <c r="A135" s="30"/>
      <c r="B135" s="30"/>
      <c r="C135" s="75"/>
      <c r="D135" s="76"/>
      <c r="E135" s="76"/>
      <c r="F135" s="77"/>
      <c r="G135" s="76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</row>
    <row r="136" ht="14.25" customHeight="1">
      <c r="A136" s="30"/>
      <c r="B136" s="30"/>
      <c r="C136" s="75"/>
      <c r="D136" s="76"/>
      <c r="E136" s="76"/>
      <c r="F136" s="77"/>
      <c r="G136" s="76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</row>
    <row r="137" ht="14.25" customHeight="1">
      <c r="A137" s="30"/>
      <c r="B137" s="30"/>
      <c r="C137" s="75"/>
      <c r="D137" s="76"/>
      <c r="E137" s="76"/>
      <c r="F137" s="77"/>
      <c r="G137" s="76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</row>
    <row r="138" ht="14.25" customHeight="1">
      <c r="A138" s="30"/>
      <c r="B138" s="30"/>
      <c r="C138" s="75"/>
      <c r="D138" s="76"/>
      <c r="E138" s="76"/>
      <c r="F138" s="77"/>
      <c r="G138" s="76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ht="14.25" customHeight="1">
      <c r="A139" s="26"/>
      <c r="B139" s="79"/>
      <c r="C139" s="79"/>
      <c r="D139" s="79"/>
      <c r="E139" s="79"/>
      <c r="F139" s="79"/>
      <c r="G139" s="78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ht="14.25" customHeight="1">
      <c r="A140" s="26"/>
      <c r="B140" s="26"/>
      <c r="C140" s="26"/>
      <c r="D140" s="26"/>
      <c r="E140" s="26"/>
      <c r="F140" s="26"/>
      <c r="G140" s="78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</row>
    <row r="141" ht="14.25" customHeight="1">
      <c r="A141" s="73"/>
      <c r="B141" s="73"/>
      <c r="C141" s="73"/>
      <c r="D141" s="73"/>
      <c r="E141" s="73"/>
      <c r="F141" s="26"/>
      <c r="G141" s="73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</row>
    <row r="142" ht="14.25" customHeight="1">
      <c r="A142" s="30"/>
      <c r="B142" s="30"/>
      <c r="C142" s="75"/>
      <c r="D142" s="76"/>
      <c r="E142" s="76"/>
      <c r="F142" s="77"/>
      <c r="G142" s="76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</row>
    <row r="143" ht="14.25" customHeight="1">
      <c r="A143" s="30"/>
      <c r="B143" s="30"/>
      <c r="C143" s="75"/>
      <c r="D143" s="76"/>
      <c r="E143" s="76"/>
      <c r="F143" s="77"/>
      <c r="G143" s="76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</row>
    <row r="144" ht="14.25" customHeight="1">
      <c r="A144" s="30"/>
      <c r="B144" s="30"/>
      <c r="C144" s="75"/>
      <c r="D144" s="76"/>
      <c r="E144" s="76"/>
      <c r="F144" s="77"/>
      <c r="G144" s="76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ht="14.25" customHeight="1">
      <c r="A145" s="30"/>
      <c r="B145" s="30"/>
      <c r="C145" s="75"/>
      <c r="D145" s="76"/>
      <c r="E145" s="76"/>
      <c r="F145" s="77"/>
      <c r="G145" s="76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</row>
    <row r="146" ht="14.25" customHeight="1">
      <c r="A146" s="26"/>
      <c r="B146" s="26"/>
      <c r="C146" s="26"/>
      <c r="D146" s="26"/>
      <c r="E146" s="26"/>
      <c r="F146" s="26"/>
      <c r="G146" s="78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</row>
    <row r="147" ht="14.25" customHeight="1">
      <c r="A147" s="26"/>
      <c r="B147" s="26"/>
      <c r="C147" s="26"/>
      <c r="D147" s="26"/>
      <c r="E147" s="26"/>
      <c r="F147" s="26"/>
      <c r="G147" s="78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ht="14.25" customHeight="1">
      <c r="A148" s="80"/>
      <c r="B148" s="22"/>
      <c r="C148" s="81"/>
      <c r="D148" s="81"/>
      <c r="E148" s="81"/>
      <c r="F148" s="34"/>
      <c r="G148" s="81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ht="14.25" customHeight="1">
      <c r="A149" s="82"/>
      <c r="B149" s="22"/>
      <c r="C149" s="83"/>
      <c r="D149" s="84"/>
      <c r="E149" s="84"/>
      <c r="F149" s="85"/>
      <c r="G149" s="84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ht="14.25" customHeight="1">
      <c r="A150" s="34"/>
      <c r="B150" s="34"/>
      <c r="C150" s="34"/>
      <c r="D150" s="34"/>
      <c r="E150" s="34"/>
      <c r="F150" s="34"/>
      <c r="G150" s="86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ht="14.2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</row>
    <row r="152" ht="14.2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</row>
    <row r="153" ht="14.2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</row>
    <row r="154" ht="14.2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</row>
    <row r="155" ht="14.2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ht="14.2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</row>
    <row r="157" ht="14.2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</row>
    <row r="158" ht="14.2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</row>
    <row r="159" ht="14.2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</row>
    <row r="160" ht="14.2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</row>
    <row r="161" ht="14.2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</row>
    <row r="162" ht="14.2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</row>
    <row r="163" ht="14.2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</row>
    <row r="164" ht="14.2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</row>
    <row r="165" ht="14.2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</row>
    <row r="166" ht="14.2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</row>
    <row r="167" ht="14.2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ht="14.2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</row>
    <row r="169" ht="14.2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</row>
    <row r="170" ht="14.2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</row>
    <row r="171" ht="14.2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</row>
    <row r="172" ht="14.2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</row>
    <row r="173" ht="14.2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</row>
    <row r="174" ht="14.2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</row>
    <row r="175" ht="14.2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</row>
    <row r="176" ht="14.2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</row>
    <row r="177" ht="14.2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</row>
    <row r="178" ht="14.2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</row>
    <row r="179" ht="14.2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</row>
    <row r="180" ht="14.2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</row>
    <row r="181" ht="14.2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</row>
    <row r="182" ht="14.2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</row>
    <row r="183" ht="14.2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</row>
    <row r="184" ht="14.2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</row>
    <row r="185" ht="14.2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</row>
    <row r="186" ht="14.2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</row>
    <row r="187" ht="14.2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</row>
    <row r="188" ht="14.2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</row>
    <row r="189" ht="14.2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</row>
    <row r="190" ht="14.2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</row>
    <row r="191" ht="14.2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</row>
    <row r="192" ht="14.2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</row>
    <row r="193" ht="14.2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</row>
    <row r="194" ht="14.2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</row>
    <row r="195" ht="14.2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</row>
    <row r="196" ht="14.2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</row>
    <row r="197" ht="14.2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</row>
    <row r="198" ht="14.2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</row>
    <row r="199" ht="14.2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</row>
    <row r="200" ht="14.2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</row>
    <row r="201" ht="14.25" customHeight="1">
      <c r="A201" s="19"/>
      <c r="B201" s="19"/>
      <c r="C201" s="19"/>
      <c r="D201" s="19"/>
      <c r="E201" s="19"/>
      <c r="F201" s="19"/>
      <c r="G201" s="19"/>
      <c r="H201" s="19"/>
      <c r="I201" s="19"/>
      <c r="J201" s="18"/>
      <c r="K201" s="18"/>
      <c r="L201" s="18"/>
      <c r="M201" s="18"/>
      <c r="N201" s="18"/>
      <c r="O201" s="18"/>
      <c r="P201" s="18"/>
      <c r="Q201" s="18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</row>
    <row r="202" ht="14.2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8"/>
      <c r="K202" s="18"/>
      <c r="L202" s="18"/>
      <c r="M202" s="18"/>
      <c r="N202" s="18"/>
      <c r="O202" s="18"/>
      <c r="P202" s="18"/>
      <c r="Q202" s="18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ht="14.25" customHeight="1">
      <c r="A203" s="19"/>
      <c r="B203" s="19"/>
      <c r="C203" s="19"/>
      <c r="D203" s="19"/>
      <c r="E203" s="19"/>
      <c r="F203" s="19"/>
      <c r="G203" s="19"/>
      <c r="H203" s="19"/>
      <c r="I203" s="19"/>
      <c r="J203" s="18"/>
      <c r="K203" s="18"/>
      <c r="L203" s="18"/>
      <c r="M203" s="18"/>
      <c r="N203" s="18"/>
      <c r="O203" s="18"/>
      <c r="P203" s="18"/>
      <c r="Q203" s="18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ht="14.25" customHeight="1">
      <c r="A204" s="19"/>
      <c r="B204" s="19"/>
      <c r="C204" s="19"/>
      <c r="D204" s="19"/>
      <c r="E204" s="19"/>
      <c r="F204" s="19"/>
      <c r="G204" s="19"/>
      <c r="H204" s="19"/>
      <c r="I204" s="19"/>
      <c r="J204" s="18"/>
      <c r="K204" s="18"/>
      <c r="L204" s="18"/>
      <c r="M204" s="18"/>
      <c r="N204" s="18"/>
      <c r="O204" s="18"/>
      <c r="P204" s="18"/>
      <c r="Q204" s="18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ht="14.25" customHeight="1">
      <c r="A205" s="19"/>
      <c r="B205" s="19"/>
      <c r="C205" s="19"/>
      <c r="D205" s="19"/>
      <c r="E205" s="19"/>
      <c r="F205" s="19"/>
      <c r="G205" s="19"/>
      <c r="H205" s="19"/>
      <c r="I205" s="19"/>
      <c r="J205" s="18"/>
      <c r="K205" s="18"/>
      <c r="L205" s="18"/>
      <c r="M205" s="18"/>
      <c r="N205" s="18"/>
      <c r="O205" s="18"/>
      <c r="P205" s="18"/>
      <c r="Q205" s="18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ht="14.25" customHeight="1">
      <c r="A206" s="19"/>
      <c r="B206" s="19"/>
      <c r="C206" s="19"/>
      <c r="D206" s="19"/>
      <c r="E206" s="19"/>
      <c r="F206" s="19"/>
      <c r="G206" s="19"/>
      <c r="H206" s="19"/>
      <c r="I206" s="19"/>
      <c r="J206" s="18"/>
      <c r="K206" s="18"/>
      <c r="L206" s="18"/>
      <c r="M206" s="18"/>
      <c r="N206" s="18"/>
      <c r="O206" s="18"/>
      <c r="P206" s="18"/>
      <c r="Q206" s="18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ht="14.25" customHeight="1">
      <c r="A207" s="19"/>
      <c r="B207" s="19"/>
      <c r="C207" s="19"/>
      <c r="D207" s="19"/>
      <c r="E207" s="19"/>
      <c r="F207" s="19"/>
      <c r="G207" s="19"/>
      <c r="H207" s="19"/>
      <c r="I207" s="19"/>
      <c r="J207" s="18"/>
      <c r="K207" s="18"/>
      <c r="L207" s="18"/>
      <c r="M207" s="18"/>
      <c r="N207" s="18"/>
      <c r="O207" s="18"/>
      <c r="P207" s="18"/>
      <c r="Q207" s="18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ht="14.25" customHeight="1">
      <c r="A208" s="19"/>
      <c r="B208" s="19"/>
      <c r="C208" s="19"/>
      <c r="D208" s="19"/>
      <c r="E208" s="19"/>
      <c r="F208" s="19"/>
      <c r="G208" s="19"/>
      <c r="H208" s="19"/>
      <c r="I208" s="19"/>
      <c r="J208" s="18"/>
      <c r="K208" s="18"/>
      <c r="L208" s="18"/>
      <c r="M208" s="18"/>
      <c r="N208" s="18"/>
      <c r="O208" s="18"/>
      <c r="P208" s="18"/>
      <c r="Q208" s="18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ht="14.25" customHeight="1">
      <c r="A209" s="19"/>
      <c r="B209" s="19"/>
      <c r="C209" s="19"/>
      <c r="D209" s="19"/>
      <c r="E209" s="19"/>
      <c r="F209" s="19"/>
      <c r="G209" s="19"/>
      <c r="H209" s="19"/>
      <c r="I209" s="19"/>
      <c r="J209" s="18"/>
      <c r="K209" s="18"/>
      <c r="L209" s="18"/>
      <c r="M209" s="18"/>
      <c r="N209" s="18"/>
      <c r="O209" s="18"/>
      <c r="P209" s="18"/>
      <c r="Q209" s="18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ht="14.25" customHeight="1">
      <c r="A210" s="19"/>
      <c r="B210" s="19"/>
      <c r="C210" s="19"/>
      <c r="D210" s="19"/>
      <c r="E210" s="19"/>
      <c r="F210" s="19"/>
      <c r="G210" s="19"/>
      <c r="H210" s="19"/>
      <c r="I210" s="19"/>
      <c r="J210" s="18"/>
      <c r="K210" s="18"/>
      <c r="L210" s="18"/>
      <c r="M210" s="18"/>
      <c r="N210" s="18"/>
      <c r="O210" s="18"/>
      <c r="P210" s="18"/>
      <c r="Q210" s="18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ht="14.25" customHeight="1">
      <c r="A211" s="19"/>
      <c r="B211" s="19"/>
      <c r="C211" s="19"/>
      <c r="D211" s="19"/>
      <c r="E211" s="19"/>
      <c r="F211" s="19"/>
      <c r="G211" s="19"/>
      <c r="H211" s="19"/>
      <c r="I211" s="19"/>
      <c r="J211" s="18"/>
      <c r="K211" s="18"/>
      <c r="L211" s="18"/>
      <c r="M211" s="18"/>
      <c r="N211" s="18"/>
      <c r="O211" s="18"/>
      <c r="P211" s="18"/>
      <c r="Q211" s="18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ht="14.25" customHeight="1">
      <c r="A212" s="19"/>
      <c r="B212" s="19"/>
      <c r="C212" s="19"/>
      <c r="D212" s="19"/>
      <c r="E212" s="19"/>
      <c r="F212" s="19"/>
      <c r="G212" s="19"/>
      <c r="H212" s="19"/>
      <c r="I212" s="19"/>
      <c r="J212" s="18"/>
      <c r="K212" s="18"/>
      <c r="L212" s="18"/>
      <c r="M212" s="18"/>
      <c r="N212" s="18"/>
      <c r="O212" s="18"/>
      <c r="P212" s="18"/>
      <c r="Q212" s="18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ht="14.25" customHeight="1">
      <c r="A213" s="19"/>
      <c r="B213" s="19"/>
      <c r="C213" s="19"/>
      <c r="D213" s="19"/>
      <c r="E213" s="19"/>
      <c r="F213" s="19"/>
      <c r="G213" s="19"/>
      <c r="H213" s="19"/>
      <c r="I213" s="19"/>
      <c r="J213" s="18"/>
      <c r="K213" s="18"/>
      <c r="L213" s="18"/>
      <c r="M213" s="18"/>
      <c r="N213" s="18"/>
      <c r="O213" s="18"/>
      <c r="P213" s="18"/>
      <c r="Q213" s="18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ht="14.2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8"/>
      <c r="K214" s="18"/>
      <c r="L214" s="18"/>
      <c r="M214" s="18"/>
      <c r="N214" s="18"/>
      <c r="O214" s="18"/>
      <c r="P214" s="18"/>
      <c r="Q214" s="18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ht="14.25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8"/>
      <c r="K215" s="18"/>
      <c r="L215" s="18"/>
      <c r="M215" s="18"/>
      <c r="N215" s="18"/>
      <c r="O215" s="18"/>
      <c r="P215" s="18"/>
      <c r="Q215" s="18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ht="14.25" customHeight="1">
      <c r="A216" s="19"/>
      <c r="B216" s="19"/>
      <c r="C216" s="19"/>
      <c r="D216" s="19"/>
      <c r="E216" s="19"/>
      <c r="F216" s="19"/>
      <c r="G216" s="19"/>
      <c r="H216" s="19"/>
      <c r="I216" s="19"/>
      <c r="J216" s="18"/>
      <c r="K216" s="18"/>
      <c r="L216" s="18"/>
      <c r="M216" s="18"/>
      <c r="N216" s="18"/>
      <c r="O216" s="18"/>
      <c r="P216" s="18"/>
      <c r="Q216" s="18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ht="14.25" customHeight="1">
      <c r="A217" s="19"/>
      <c r="B217" s="19"/>
      <c r="C217" s="19"/>
      <c r="D217" s="19"/>
      <c r="E217" s="19"/>
      <c r="F217" s="19"/>
      <c r="G217" s="19"/>
      <c r="H217" s="19"/>
      <c r="I217" s="19"/>
      <c r="J217" s="18"/>
      <c r="K217" s="18"/>
      <c r="L217" s="18"/>
      <c r="M217" s="18"/>
      <c r="N217" s="18"/>
      <c r="O217" s="18"/>
      <c r="P217" s="18"/>
      <c r="Q217" s="18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ht="14.25" customHeight="1">
      <c r="A218" s="19"/>
      <c r="B218" s="19"/>
      <c r="C218" s="19"/>
      <c r="D218" s="19"/>
      <c r="E218" s="19"/>
      <c r="F218" s="19"/>
      <c r="G218" s="19"/>
      <c r="H218" s="19"/>
      <c r="I218" s="19"/>
      <c r="J218" s="18"/>
      <c r="K218" s="18"/>
      <c r="L218" s="18"/>
      <c r="M218" s="18"/>
      <c r="N218" s="18"/>
      <c r="O218" s="18"/>
      <c r="P218" s="18"/>
      <c r="Q218" s="18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ht="14.25" customHeight="1">
      <c r="A219" s="19"/>
      <c r="B219" s="19"/>
      <c r="C219" s="19"/>
      <c r="D219" s="19"/>
      <c r="E219" s="19"/>
      <c r="F219" s="19"/>
      <c r="G219" s="19"/>
      <c r="H219" s="19"/>
      <c r="I219" s="19"/>
      <c r="J219" s="18"/>
      <c r="K219" s="18"/>
      <c r="L219" s="18"/>
      <c r="M219" s="18"/>
      <c r="N219" s="18"/>
      <c r="O219" s="18"/>
      <c r="P219" s="18"/>
      <c r="Q219" s="18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ht="14.25" customHeight="1">
      <c r="A220" s="19"/>
      <c r="B220" s="19"/>
      <c r="C220" s="19"/>
      <c r="D220" s="19"/>
      <c r="E220" s="19"/>
      <c r="F220" s="19"/>
      <c r="G220" s="19"/>
      <c r="H220" s="19"/>
      <c r="I220" s="19"/>
      <c r="J220" s="18"/>
      <c r="K220" s="18"/>
      <c r="L220" s="18"/>
      <c r="M220" s="18"/>
      <c r="N220" s="18"/>
      <c r="O220" s="18"/>
      <c r="P220" s="18"/>
      <c r="Q220" s="18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ht="14.25" customHeight="1">
      <c r="A221" s="19"/>
      <c r="B221" s="19"/>
      <c r="C221" s="19"/>
      <c r="D221" s="19"/>
      <c r="E221" s="19"/>
      <c r="F221" s="19"/>
      <c r="G221" s="19"/>
      <c r="H221" s="19"/>
      <c r="I221" s="19"/>
      <c r="J221" s="18"/>
      <c r="K221" s="18"/>
      <c r="L221" s="18"/>
      <c r="M221" s="18"/>
      <c r="N221" s="18"/>
      <c r="O221" s="18"/>
      <c r="P221" s="18"/>
      <c r="Q221" s="18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ht="14.25" customHeight="1">
      <c r="A222" s="19"/>
      <c r="B222" s="19"/>
      <c r="C222" s="19"/>
      <c r="D222" s="19"/>
      <c r="E222" s="19"/>
      <c r="F222" s="19"/>
      <c r="G222" s="19"/>
      <c r="H222" s="19"/>
      <c r="I222" s="19"/>
      <c r="J222" s="18"/>
      <c r="K222" s="18"/>
      <c r="L222" s="18"/>
      <c r="M222" s="18"/>
      <c r="N222" s="18"/>
      <c r="O222" s="18"/>
      <c r="P222" s="18"/>
      <c r="Q222" s="18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ht="14.25" customHeight="1">
      <c r="A223" s="19"/>
      <c r="B223" s="19"/>
      <c r="C223" s="19"/>
      <c r="D223" s="19"/>
      <c r="E223" s="19"/>
      <c r="F223" s="19"/>
      <c r="G223" s="19"/>
      <c r="H223" s="19"/>
      <c r="I223" s="19"/>
      <c r="J223" s="18"/>
      <c r="K223" s="18"/>
      <c r="L223" s="18"/>
      <c r="M223" s="18"/>
      <c r="N223" s="18"/>
      <c r="O223" s="18"/>
      <c r="P223" s="18"/>
      <c r="Q223" s="18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ht="14.25" customHeight="1">
      <c r="A224" s="19"/>
      <c r="B224" s="19"/>
      <c r="C224" s="19"/>
      <c r="D224" s="19"/>
      <c r="E224" s="19"/>
      <c r="F224" s="19"/>
      <c r="G224" s="19"/>
      <c r="H224" s="19"/>
      <c r="I224" s="19"/>
      <c r="J224" s="18"/>
      <c r="K224" s="18"/>
      <c r="L224" s="18"/>
      <c r="M224" s="18"/>
      <c r="N224" s="18"/>
      <c r="O224" s="18"/>
      <c r="P224" s="18"/>
      <c r="Q224" s="18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ht="14.25" customHeight="1">
      <c r="A225" s="19"/>
      <c r="B225" s="19"/>
      <c r="C225" s="19"/>
      <c r="D225" s="19"/>
      <c r="E225" s="19"/>
      <c r="F225" s="19"/>
      <c r="G225" s="19"/>
      <c r="H225" s="19"/>
      <c r="I225" s="19"/>
      <c r="J225" s="18"/>
      <c r="K225" s="18"/>
      <c r="L225" s="18"/>
      <c r="M225" s="18"/>
      <c r="N225" s="18"/>
      <c r="O225" s="18"/>
      <c r="P225" s="18"/>
      <c r="Q225" s="18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ht="14.25" customHeight="1">
      <c r="A226" s="19"/>
      <c r="B226" s="19"/>
      <c r="C226" s="19"/>
      <c r="D226" s="19"/>
      <c r="E226" s="19"/>
      <c r="F226" s="19"/>
      <c r="G226" s="19"/>
      <c r="H226" s="19"/>
      <c r="I226" s="19"/>
      <c r="J226" s="18"/>
      <c r="K226" s="18"/>
      <c r="L226" s="18"/>
      <c r="M226" s="18"/>
      <c r="N226" s="18"/>
      <c r="O226" s="18"/>
      <c r="P226" s="18"/>
      <c r="Q226" s="18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ht="14.25" customHeight="1">
      <c r="A227" s="19"/>
      <c r="B227" s="19"/>
      <c r="C227" s="19"/>
      <c r="D227" s="19"/>
      <c r="E227" s="19"/>
      <c r="F227" s="19"/>
      <c r="G227" s="19"/>
      <c r="H227" s="19"/>
      <c r="I227" s="19"/>
      <c r="J227" s="18"/>
      <c r="K227" s="18"/>
      <c r="L227" s="18"/>
      <c r="M227" s="18"/>
      <c r="N227" s="18"/>
      <c r="O227" s="18"/>
      <c r="P227" s="18"/>
      <c r="Q227" s="18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ht="14.25" customHeight="1">
      <c r="A228" s="19"/>
      <c r="B228" s="19"/>
      <c r="C228" s="19"/>
      <c r="D228" s="19"/>
      <c r="E228" s="19"/>
      <c r="F228" s="19"/>
      <c r="G228" s="19"/>
      <c r="H228" s="19"/>
      <c r="I228" s="19"/>
      <c r="J228" s="18"/>
      <c r="K228" s="18"/>
      <c r="L228" s="18"/>
      <c r="M228" s="18"/>
      <c r="N228" s="18"/>
      <c r="O228" s="18"/>
      <c r="P228" s="18"/>
      <c r="Q228" s="18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ht="14.25" customHeight="1">
      <c r="A229" s="19"/>
      <c r="B229" s="19"/>
      <c r="C229" s="19"/>
      <c r="D229" s="19"/>
      <c r="E229" s="19"/>
      <c r="F229" s="19"/>
      <c r="G229" s="19"/>
      <c r="H229" s="19"/>
      <c r="I229" s="19"/>
      <c r="J229" s="18"/>
      <c r="K229" s="18"/>
      <c r="L229" s="18"/>
      <c r="M229" s="18"/>
      <c r="N229" s="18"/>
      <c r="O229" s="18"/>
      <c r="P229" s="18"/>
      <c r="Q229" s="18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ht="14.25" customHeight="1">
      <c r="A230" s="19"/>
      <c r="B230" s="19"/>
      <c r="C230" s="19"/>
      <c r="D230" s="19"/>
      <c r="E230" s="19"/>
      <c r="F230" s="19"/>
      <c r="G230" s="19"/>
      <c r="H230" s="19"/>
      <c r="I230" s="19"/>
      <c r="J230" s="18"/>
      <c r="K230" s="18"/>
      <c r="L230" s="18"/>
      <c r="M230" s="18"/>
      <c r="N230" s="18"/>
      <c r="O230" s="18"/>
      <c r="P230" s="18"/>
      <c r="Q230" s="18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ht="14.25" customHeight="1">
      <c r="A231" s="19"/>
      <c r="B231" s="19"/>
      <c r="C231" s="19"/>
      <c r="D231" s="19"/>
      <c r="E231" s="19"/>
      <c r="F231" s="19"/>
      <c r="G231" s="19"/>
      <c r="H231" s="19"/>
      <c r="I231" s="19"/>
      <c r="J231" s="18"/>
      <c r="K231" s="18"/>
      <c r="L231" s="18"/>
      <c r="M231" s="18"/>
      <c r="N231" s="18"/>
      <c r="O231" s="18"/>
      <c r="P231" s="18"/>
      <c r="Q231" s="18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ht="14.25" customHeight="1">
      <c r="A232" s="19"/>
      <c r="B232" s="19"/>
      <c r="C232" s="19"/>
      <c r="D232" s="19"/>
      <c r="E232" s="19"/>
      <c r="F232" s="19"/>
      <c r="G232" s="19"/>
      <c r="H232" s="19"/>
      <c r="I232" s="19"/>
      <c r="J232" s="18"/>
      <c r="K232" s="18"/>
      <c r="L232" s="18"/>
      <c r="M232" s="18"/>
      <c r="N232" s="18"/>
      <c r="O232" s="18"/>
      <c r="P232" s="18"/>
      <c r="Q232" s="18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ht="14.25" customHeight="1">
      <c r="A233" s="19"/>
      <c r="B233" s="19"/>
      <c r="C233" s="19"/>
      <c r="D233" s="19"/>
      <c r="E233" s="19"/>
      <c r="F233" s="19"/>
      <c r="G233" s="19"/>
      <c r="H233" s="19"/>
      <c r="I233" s="19"/>
      <c r="J233" s="18"/>
      <c r="K233" s="18"/>
      <c r="L233" s="18"/>
      <c r="M233" s="18"/>
      <c r="N233" s="18"/>
      <c r="O233" s="18"/>
      <c r="P233" s="18"/>
      <c r="Q233" s="18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ht="14.25" customHeight="1">
      <c r="A234" s="19"/>
      <c r="B234" s="19"/>
      <c r="C234" s="19"/>
      <c r="D234" s="19"/>
      <c r="E234" s="19"/>
      <c r="F234" s="19"/>
      <c r="G234" s="19"/>
      <c r="H234" s="19"/>
      <c r="I234" s="19"/>
      <c r="J234" s="18"/>
      <c r="K234" s="18"/>
      <c r="L234" s="18"/>
      <c r="M234" s="18"/>
      <c r="N234" s="18"/>
      <c r="O234" s="18"/>
      <c r="P234" s="18"/>
      <c r="Q234" s="18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ht="14.25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8"/>
      <c r="K235" s="18"/>
      <c r="L235" s="18"/>
      <c r="M235" s="18"/>
      <c r="N235" s="18"/>
      <c r="O235" s="18"/>
      <c r="P235" s="18"/>
      <c r="Q235" s="18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ht="14.25" customHeight="1">
      <c r="A236" s="19"/>
      <c r="B236" s="19"/>
      <c r="C236" s="19"/>
      <c r="D236" s="19"/>
      <c r="E236" s="19"/>
      <c r="F236" s="19"/>
      <c r="G236" s="19"/>
      <c r="H236" s="19"/>
      <c r="I236" s="19"/>
      <c r="J236" s="18"/>
      <c r="K236" s="18"/>
      <c r="L236" s="18"/>
      <c r="M236" s="18"/>
      <c r="N236" s="18"/>
      <c r="O236" s="18"/>
      <c r="P236" s="18"/>
      <c r="Q236" s="18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ht="14.25" customHeight="1">
      <c r="A237" s="19"/>
      <c r="B237" s="19"/>
      <c r="C237" s="19"/>
      <c r="D237" s="19"/>
      <c r="E237" s="19"/>
      <c r="F237" s="19"/>
      <c r="G237" s="19"/>
      <c r="H237" s="19"/>
      <c r="I237" s="19"/>
      <c r="J237" s="18"/>
      <c r="K237" s="18"/>
      <c r="L237" s="18"/>
      <c r="M237" s="18"/>
      <c r="N237" s="18"/>
      <c r="O237" s="18"/>
      <c r="P237" s="18"/>
      <c r="Q237" s="18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ht="14.25" customHeight="1">
      <c r="A238" s="19"/>
      <c r="B238" s="19"/>
      <c r="C238" s="19"/>
      <c r="D238" s="19"/>
      <c r="E238" s="19"/>
      <c r="F238" s="19"/>
      <c r="G238" s="19"/>
      <c r="H238" s="19"/>
      <c r="I238" s="19"/>
      <c r="J238" s="18"/>
      <c r="K238" s="18"/>
      <c r="L238" s="18"/>
      <c r="M238" s="18"/>
      <c r="N238" s="18"/>
      <c r="O238" s="18"/>
      <c r="P238" s="18"/>
      <c r="Q238" s="18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ht="14.25" customHeight="1">
      <c r="A239" s="19"/>
      <c r="B239" s="19"/>
      <c r="C239" s="19"/>
      <c r="D239" s="19"/>
      <c r="E239" s="19"/>
      <c r="F239" s="19"/>
      <c r="G239" s="19"/>
      <c r="H239" s="19"/>
      <c r="I239" s="19"/>
      <c r="J239" s="18"/>
      <c r="K239" s="18"/>
      <c r="L239" s="18"/>
      <c r="M239" s="18"/>
      <c r="N239" s="18"/>
      <c r="O239" s="18"/>
      <c r="P239" s="18"/>
      <c r="Q239" s="18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ht="14.25" customHeight="1">
      <c r="A240" s="19"/>
      <c r="B240" s="19"/>
      <c r="C240" s="19"/>
      <c r="D240" s="19"/>
      <c r="E240" s="19"/>
      <c r="F240" s="19"/>
      <c r="G240" s="19"/>
      <c r="H240" s="19"/>
      <c r="I240" s="19"/>
      <c r="J240" s="18"/>
      <c r="K240" s="18"/>
      <c r="L240" s="18"/>
      <c r="M240" s="18"/>
      <c r="N240" s="18"/>
      <c r="O240" s="18"/>
      <c r="P240" s="18"/>
      <c r="Q240" s="18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ht="14.25" customHeight="1">
      <c r="A241" s="19"/>
      <c r="B241" s="19"/>
      <c r="C241" s="19"/>
      <c r="D241" s="19"/>
      <c r="E241" s="19"/>
      <c r="F241" s="19"/>
      <c r="G241" s="19"/>
      <c r="H241" s="19"/>
      <c r="I241" s="19"/>
      <c r="J241" s="18"/>
      <c r="K241" s="18"/>
      <c r="L241" s="18"/>
      <c r="M241" s="18"/>
      <c r="N241" s="18"/>
      <c r="O241" s="18"/>
      <c r="P241" s="18"/>
      <c r="Q241" s="18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ht="14.25" customHeight="1">
      <c r="A242" s="19"/>
      <c r="B242" s="19"/>
      <c r="C242" s="19"/>
      <c r="D242" s="19"/>
      <c r="E242" s="19"/>
      <c r="F242" s="19"/>
      <c r="G242" s="19"/>
      <c r="H242" s="19"/>
      <c r="I242" s="19"/>
      <c r="J242" s="18"/>
      <c r="K242" s="18"/>
      <c r="L242" s="18"/>
      <c r="M242" s="18"/>
      <c r="N242" s="18"/>
      <c r="O242" s="18"/>
      <c r="P242" s="18"/>
      <c r="Q242" s="18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ht="14.25" customHeight="1">
      <c r="A243" s="19"/>
      <c r="B243" s="19"/>
      <c r="C243" s="19"/>
      <c r="D243" s="19"/>
      <c r="E243" s="19"/>
      <c r="F243" s="19"/>
      <c r="G243" s="19"/>
      <c r="H243" s="19"/>
      <c r="I243" s="19"/>
      <c r="J243" s="18"/>
      <c r="K243" s="18"/>
      <c r="L243" s="18"/>
      <c r="M243" s="18"/>
      <c r="N243" s="18"/>
      <c r="O243" s="18"/>
      <c r="P243" s="18"/>
      <c r="Q243" s="18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ht="14.25" customHeight="1">
      <c r="A244" s="19"/>
      <c r="B244" s="19"/>
      <c r="C244" s="19"/>
      <c r="D244" s="19"/>
      <c r="E244" s="19"/>
      <c r="F244" s="19"/>
      <c r="G244" s="19"/>
      <c r="H244" s="19"/>
      <c r="I244" s="19"/>
      <c r="J244" s="18"/>
      <c r="K244" s="18"/>
      <c r="L244" s="18"/>
      <c r="M244" s="18"/>
      <c r="N244" s="18"/>
      <c r="O244" s="18"/>
      <c r="P244" s="18"/>
      <c r="Q244" s="18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ht="14.25" customHeight="1">
      <c r="A245" s="19"/>
      <c r="B245" s="19"/>
      <c r="C245" s="19"/>
      <c r="D245" s="19"/>
      <c r="E245" s="19"/>
      <c r="F245" s="19"/>
      <c r="G245" s="19"/>
      <c r="H245" s="19"/>
      <c r="I245" s="19"/>
      <c r="J245" s="18"/>
      <c r="K245" s="18"/>
      <c r="L245" s="18"/>
      <c r="M245" s="18"/>
      <c r="N245" s="18"/>
      <c r="O245" s="18"/>
      <c r="P245" s="18"/>
      <c r="Q245" s="18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ht="14.25" customHeight="1">
      <c r="A246" s="19"/>
      <c r="B246" s="19"/>
      <c r="C246" s="19"/>
      <c r="D246" s="19"/>
      <c r="E246" s="19"/>
      <c r="F246" s="19"/>
      <c r="G246" s="19"/>
      <c r="H246" s="19"/>
      <c r="I246" s="19"/>
      <c r="J246" s="18"/>
      <c r="K246" s="18"/>
      <c r="L246" s="18"/>
      <c r="M246" s="18"/>
      <c r="N246" s="18"/>
      <c r="O246" s="18"/>
      <c r="P246" s="18"/>
      <c r="Q246" s="18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ht="14.25" customHeight="1">
      <c r="A247" s="19"/>
      <c r="B247" s="19"/>
      <c r="C247" s="19"/>
      <c r="D247" s="19"/>
      <c r="E247" s="19"/>
      <c r="F247" s="19"/>
      <c r="G247" s="19"/>
      <c r="H247" s="19"/>
      <c r="I247" s="19"/>
      <c r="J247" s="18"/>
      <c r="K247" s="18"/>
      <c r="L247" s="18"/>
      <c r="M247" s="18"/>
      <c r="N247" s="18"/>
      <c r="O247" s="18"/>
      <c r="P247" s="18"/>
      <c r="Q247" s="18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ht="14.25" customHeight="1">
      <c r="A248" s="19"/>
      <c r="B248" s="19"/>
      <c r="C248" s="19"/>
      <c r="D248" s="19"/>
      <c r="E248" s="19"/>
      <c r="F248" s="19"/>
      <c r="G248" s="19"/>
      <c r="H248" s="19"/>
      <c r="I248" s="19"/>
      <c r="J248" s="18"/>
      <c r="K248" s="18"/>
      <c r="L248" s="18"/>
      <c r="M248" s="18"/>
      <c r="N248" s="18"/>
      <c r="O248" s="18"/>
      <c r="P248" s="18"/>
      <c r="Q248" s="18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ht="14.25" customHeight="1">
      <c r="A249" s="19"/>
      <c r="B249" s="19"/>
      <c r="C249" s="19"/>
      <c r="D249" s="19"/>
      <c r="E249" s="19"/>
      <c r="F249" s="19"/>
      <c r="G249" s="19"/>
      <c r="H249" s="19"/>
      <c r="I249" s="19"/>
      <c r="J249" s="18"/>
      <c r="K249" s="18"/>
      <c r="L249" s="18"/>
      <c r="M249" s="18"/>
      <c r="N249" s="18"/>
      <c r="O249" s="18"/>
      <c r="P249" s="18"/>
      <c r="Q249" s="18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ht="14.25" customHeight="1">
      <c r="A250" s="19"/>
      <c r="B250" s="19"/>
      <c r="C250" s="19"/>
      <c r="D250" s="19"/>
      <c r="E250" s="19"/>
      <c r="F250" s="19"/>
      <c r="G250" s="19"/>
      <c r="H250" s="19"/>
      <c r="I250" s="19"/>
      <c r="J250" s="18"/>
      <c r="K250" s="18"/>
      <c r="L250" s="18"/>
      <c r="M250" s="18"/>
      <c r="N250" s="18"/>
      <c r="O250" s="18"/>
      <c r="P250" s="18"/>
      <c r="Q250" s="18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ht="14.25" customHeight="1">
      <c r="A251" s="19"/>
      <c r="B251" s="19"/>
      <c r="C251" s="19"/>
      <c r="D251" s="19"/>
      <c r="E251" s="19"/>
      <c r="F251" s="19"/>
      <c r="G251" s="19"/>
      <c r="H251" s="19"/>
      <c r="I251" s="19"/>
      <c r="J251" s="18"/>
      <c r="K251" s="18"/>
      <c r="L251" s="18"/>
      <c r="M251" s="18"/>
      <c r="N251" s="18"/>
      <c r="O251" s="18"/>
      <c r="P251" s="18"/>
      <c r="Q251" s="18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ht="14.25" customHeight="1">
      <c r="A252" s="19"/>
      <c r="B252" s="19"/>
      <c r="C252" s="19"/>
      <c r="D252" s="19"/>
      <c r="E252" s="19"/>
      <c r="F252" s="19"/>
      <c r="G252" s="19"/>
      <c r="H252" s="19"/>
      <c r="I252" s="19"/>
      <c r="J252" s="18"/>
      <c r="K252" s="18"/>
      <c r="L252" s="18"/>
      <c r="M252" s="18"/>
      <c r="N252" s="18"/>
      <c r="O252" s="18"/>
      <c r="P252" s="18"/>
      <c r="Q252" s="18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ht="14.25" customHeight="1">
      <c r="A253" s="19"/>
      <c r="B253" s="19"/>
      <c r="C253" s="19"/>
      <c r="D253" s="19"/>
      <c r="E253" s="19"/>
      <c r="F253" s="19"/>
      <c r="G253" s="19"/>
      <c r="H253" s="19"/>
      <c r="I253" s="19"/>
      <c r="J253" s="18"/>
      <c r="K253" s="18"/>
      <c r="L253" s="18"/>
      <c r="M253" s="18"/>
      <c r="N253" s="18"/>
      <c r="O253" s="18"/>
      <c r="P253" s="18"/>
      <c r="Q253" s="18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ht="14.25" customHeight="1">
      <c r="A254" s="19"/>
      <c r="B254" s="19"/>
      <c r="C254" s="19"/>
      <c r="D254" s="19"/>
      <c r="E254" s="19"/>
      <c r="F254" s="19"/>
      <c r="G254" s="19"/>
      <c r="H254" s="19"/>
      <c r="I254" s="19"/>
      <c r="J254" s="18"/>
      <c r="K254" s="18"/>
      <c r="L254" s="18"/>
      <c r="M254" s="18"/>
      <c r="N254" s="18"/>
      <c r="O254" s="18"/>
      <c r="P254" s="18"/>
      <c r="Q254" s="18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ht="14.25" customHeight="1">
      <c r="A255" s="19"/>
      <c r="B255" s="19"/>
      <c r="C255" s="19"/>
      <c r="D255" s="19"/>
      <c r="E255" s="19"/>
      <c r="F255" s="19"/>
      <c r="G255" s="19"/>
      <c r="H255" s="19"/>
      <c r="I255" s="19"/>
      <c r="J255" s="18"/>
      <c r="K255" s="18"/>
      <c r="L255" s="18"/>
      <c r="M255" s="18"/>
      <c r="N255" s="18"/>
      <c r="O255" s="18"/>
      <c r="P255" s="18"/>
      <c r="Q255" s="18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ht="14.25" customHeight="1">
      <c r="A256" s="19"/>
      <c r="B256" s="19"/>
      <c r="C256" s="19"/>
      <c r="D256" s="19"/>
      <c r="E256" s="19"/>
      <c r="F256" s="19"/>
      <c r="G256" s="19"/>
      <c r="H256" s="19"/>
      <c r="I256" s="19"/>
      <c r="J256" s="18"/>
      <c r="K256" s="18"/>
      <c r="L256" s="18"/>
      <c r="M256" s="18"/>
      <c r="N256" s="18"/>
      <c r="O256" s="18"/>
      <c r="P256" s="18"/>
      <c r="Q256" s="18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ht="14.25" customHeight="1">
      <c r="A257" s="19"/>
      <c r="B257" s="19"/>
      <c r="C257" s="19"/>
      <c r="D257" s="19"/>
      <c r="E257" s="19"/>
      <c r="F257" s="19"/>
      <c r="G257" s="19"/>
      <c r="H257" s="19"/>
      <c r="I257" s="19"/>
      <c r="J257" s="18"/>
      <c r="K257" s="18"/>
      <c r="L257" s="18"/>
      <c r="M257" s="18"/>
      <c r="N257" s="18"/>
      <c r="O257" s="18"/>
      <c r="P257" s="18"/>
      <c r="Q257" s="18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ht="14.25" customHeight="1">
      <c r="A258" s="19"/>
      <c r="B258" s="19"/>
      <c r="C258" s="19"/>
      <c r="D258" s="19"/>
      <c r="E258" s="19"/>
      <c r="F258" s="19"/>
      <c r="G258" s="19"/>
      <c r="H258" s="19"/>
      <c r="I258" s="19"/>
      <c r="J258" s="18"/>
      <c r="K258" s="18"/>
      <c r="L258" s="18"/>
      <c r="M258" s="18"/>
      <c r="N258" s="18"/>
      <c r="O258" s="18"/>
      <c r="P258" s="18"/>
      <c r="Q258" s="18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ht="14.25" customHeight="1">
      <c r="A259" s="19"/>
      <c r="B259" s="19"/>
      <c r="C259" s="19"/>
      <c r="D259" s="19"/>
      <c r="E259" s="19"/>
      <c r="F259" s="19"/>
      <c r="G259" s="19"/>
      <c r="H259" s="19"/>
      <c r="I259" s="19"/>
      <c r="J259" s="18"/>
      <c r="K259" s="18"/>
      <c r="L259" s="18"/>
      <c r="M259" s="18"/>
      <c r="N259" s="18"/>
      <c r="O259" s="18"/>
      <c r="P259" s="18"/>
      <c r="Q259" s="18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ht="14.25" customHeight="1">
      <c r="A260" s="19"/>
      <c r="B260" s="19"/>
      <c r="C260" s="19"/>
      <c r="D260" s="19"/>
      <c r="E260" s="19"/>
      <c r="F260" s="19"/>
      <c r="G260" s="19"/>
      <c r="H260" s="19"/>
      <c r="I260" s="19"/>
      <c r="J260" s="18"/>
      <c r="K260" s="18"/>
      <c r="L260" s="18"/>
      <c r="M260" s="18"/>
      <c r="N260" s="18"/>
      <c r="O260" s="18"/>
      <c r="P260" s="18"/>
      <c r="Q260" s="18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ht="14.25" customHeight="1">
      <c r="A261" s="19"/>
      <c r="B261" s="19"/>
      <c r="C261" s="19"/>
      <c r="D261" s="19"/>
      <c r="E261" s="19"/>
      <c r="F261" s="19"/>
      <c r="G261" s="19"/>
      <c r="H261" s="19"/>
      <c r="I261" s="19"/>
      <c r="J261" s="18"/>
      <c r="K261" s="18"/>
      <c r="L261" s="18"/>
      <c r="M261" s="18"/>
      <c r="N261" s="18"/>
      <c r="O261" s="18"/>
      <c r="P261" s="18"/>
      <c r="Q261" s="18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ht="14.25" customHeight="1">
      <c r="A262" s="19"/>
      <c r="B262" s="19"/>
      <c r="C262" s="19"/>
      <c r="D262" s="19"/>
      <c r="E262" s="19"/>
      <c r="F262" s="19"/>
      <c r="G262" s="19"/>
      <c r="H262" s="19"/>
      <c r="I262" s="19"/>
      <c r="J262" s="18"/>
      <c r="K262" s="18"/>
      <c r="L262" s="18"/>
      <c r="M262" s="18"/>
      <c r="N262" s="18"/>
      <c r="O262" s="18"/>
      <c r="P262" s="18"/>
      <c r="Q262" s="18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ht="14.25" customHeight="1">
      <c r="A263" s="19"/>
      <c r="B263" s="19"/>
      <c r="C263" s="19"/>
      <c r="D263" s="19"/>
      <c r="E263" s="19"/>
      <c r="F263" s="19"/>
      <c r="G263" s="19"/>
      <c r="H263" s="19"/>
      <c r="I263" s="19"/>
      <c r="J263" s="18"/>
      <c r="K263" s="18"/>
      <c r="L263" s="18"/>
      <c r="M263" s="18"/>
      <c r="N263" s="18"/>
      <c r="O263" s="18"/>
      <c r="P263" s="18"/>
      <c r="Q263" s="18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ht="14.25" customHeight="1">
      <c r="A264" s="19"/>
      <c r="B264" s="19"/>
      <c r="C264" s="19"/>
      <c r="D264" s="19"/>
      <c r="E264" s="19"/>
      <c r="F264" s="19"/>
      <c r="G264" s="19"/>
      <c r="H264" s="19"/>
      <c r="I264" s="19"/>
      <c r="J264" s="18"/>
      <c r="K264" s="18"/>
      <c r="L264" s="18"/>
      <c r="M264" s="18"/>
      <c r="N264" s="18"/>
      <c r="O264" s="18"/>
      <c r="P264" s="18"/>
      <c r="Q264" s="18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ht="14.25" customHeight="1">
      <c r="A265" s="19"/>
      <c r="B265" s="19"/>
      <c r="C265" s="19"/>
      <c r="D265" s="19"/>
      <c r="E265" s="19"/>
      <c r="F265" s="19"/>
      <c r="G265" s="19"/>
      <c r="H265" s="19"/>
      <c r="I265" s="19"/>
      <c r="J265" s="18"/>
      <c r="K265" s="18"/>
      <c r="L265" s="18"/>
      <c r="M265" s="18"/>
      <c r="N265" s="18"/>
      <c r="O265" s="18"/>
      <c r="P265" s="18"/>
      <c r="Q265" s="18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ht="14.25" customHeight="1">
      <c r="A266" s="19"/>
      <c r="B266" s="19"/>
      <c r="C266" s="19"/>
      <c r="D266" s="19"/>
      <c r="E266" s="19"/>
      <c r="F266" s="19"/>
      <c r="G266" s="19"/>
      <c r="H266" s="19"/>
      <c r="I266" s="19"/>
      <c r="J266" s="18"/>
      <c r="K266" s="18"/>
      <c r="L266" s="18"/>
      <c r="M266" s="18"/>
      <c r="N266" s="18"/>
      <c r="O266" s="18"/>
      <c r="P266" s="18"/>
      <c r="Q266" s="18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ht="14.25" customHeight="1">
      <c r="A267" s="19"/>
      <c r="B267" s="19"/>
      <c r="C267" s="19"/>
      <c r="D267" s="19"/>
      <c r="E267" s="19"/>
      <c r="F267" s="19"/>
      <c r="G267" s="19"/>
      <c r="H267" s="19"/>
      <c r="I267" s="19"/>
      <c r="J267" s="18"/>
      <c r="K267" s="18"/>
      <c r="L267" s="18"/>
      <c r="M267" s="18"/>
      <c r="N267" s="18"/>
      <c r="O267" s="18"/>
      <c r="P267" s="18"/>
      <c r="Q267" s="18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ht="14.25" customHeight="1">
      <c r="A268" s="19"/>
      <c r="B268" s="19"/>
      <c r="C268" s="19"/>
      <c r="D268" s="19"/>
      <c r="E268" s="19"/>
      <c r="F268" s="19"/>
      <c r="G268" s="19"/>
      <c r="H268" s="19"/>
      <c r="I268" s="19"/>
      <c r="J268" s="18"/>
      <c r="K268" s="18"/>
      <c r="L268" s="18"/>
      <c r="M268" s="18"/>
      <c r="N268" s="18"/>
      <c r="O268" s="18"/>
      <c r="P268" s="18"/>
      <c r="Q268" s="18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ht="14.25" customHeight="1">
      <c r="A269" s="19"/>
      <c r="B269" s="19"/>
      <c r="C269" s="19"/>
      <c r="D269" s="19"/>
      <c r="E269" s="19"/>
      <c r="F269" s="19"/>
      <c r="G269" s="19"/>
      <c r="H269" s="19"/>
      <c r="I269" s="19"/>
      <c r="J269" s="18"/>
      <c r="K269" s="18"/>
      <c r="L269" s="18"/>
      <c r="M269" s="18"/>
      <c r="N269" s="18"/>
      <c r="O269" s="18"/>
      <c r="P269" s="18"/>
      <c r="Q269" s="18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ht="14.25" customHeight="1">
      <c r="A270" s="19"/>
      <c r="B270" s="19"/>
      <c r="C270" s="19"/>
      <c r="D270" s="19"/>
      <c r="E270" s="19"/>
      <c r="F270" s="19"/>
      <c r="G270" s="19"/>
      <c r="H270" s="19"/>
      <c r="I270" s="19"/>
      <c r="J270" s="18"/>
      <c r="K270" s="18"/>
      <c r="L270" s="18"/>
      <c r="M270" s="18"/>
      <c r="N270" s="18"/>
      <c r="O270" s="18"/>
      <c r="P270" s="18"/>
      <c r="Q270" s="18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ht="14.25" customHeight="1">
      <c r="A271" s="19"/>
      <c r="B271" s="19"/>
      <c r="C271" s="19"/>
      <c r="D271" s="19"/>
      <c r="E271" s="19"/>
      <c r="F271" s="19"/>
      <c r="G271" s="19"/>
      <c r="H271" s="19"/>
      <c r="I271" s="19"/>
      <c r="J271" s="18"/>
      <c r="K271" s="18"/>
      <c r="L271" s="18"/>
      <c r="M271" s="18"/>
      <c r="N271" s="18"/>
      <c r="O271" s="18"/>
      <c r="P271" s="18"/>
      <c r="Q271" s="18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ht="14.25" customHeight="1">
      <c r="A272" s="19"/>
      <c r="B272" s="19"/>
      <c r="C272" s="19"/>
      <c r="D272" s="19"/>
      <c r="E272" s="19"/>
      <c r="F272" s="19"/>
      <c r="G272" s="19"/>
      <c r="H272" s="19"/>
      <c r="I272" s="19"/>
      <c r="J272" s="18"/>
      <c r="K272" s="18"/>
      <c r="L272" s="18"/>
      <c r="M272" s="18"/>
      <c r="N272" s="18"/>
      <c r="O272" s="18"/>
      <c r="P272" s="18"/>
      <c r="Q272" s="18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ht="14.25" customHeight="1">
      <c r="A273" s="19"/>
      <c r="B273" s="19"/>
      <c r="C273" s="19"/>
      <c r="D273" s="19"/>
      <c r="E273" s="19"/>
      <c r="F273" s="19"/>
      <c r="G273" s="19"/>
      <c r="H273" s="19"/>
      <c r="I273" s="19"/>
      <c r="J273" s="18"/>
      <c r="K273" s="18"/>
      <c r="L273" s="18"/>
      <c r="M273" s="18"/>
      <c r="N273" s="18"/>
      <c r="O273" s="18"/>
      <c r="P273" s="18"/>
      <c r="Q273" s="18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ht="14.25" customHeight="1">
      <c r="A274" s="19"/>
      <c r="B274" s="19"/>
      <c r="C274" s="19"/>
      <c r="D274" s="19"/>
      <c r="E274" s="19"/>
      <c r="F274" s="19"/>
      <c r="G274" s="19"/>
      <c r="H274" s="19"/>
      <c r="I274" s="19"/>
      <c r="J274" s="18"/>
      <c r="K274" s="18"/>
      <c r="L274" s="18"/>
      <c r="M274" s="18"/>
      <c r="N274" s="18"/>
      <c r="O274" s="18"/>
      <c r="P274" s="18"/>
      <c r="Q274" s="18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ht="14.25" customHeight="1">
      <c r="A275" s="19"/>
      <c r="B275" s="19"/>
      <c r="C275" s="19"/>
      <c r="D275" s="19"/>
      <c r="E275" s="19"/>
      <c r="F275" s="19"/>
      <c r="G275" s="19"/>
      <c r="H275" s="19"/>
      <c r="I275" s="19"/>
      <c r="J275" s="18"/>
      <c r="K275" s="18"/>
      <c r="L275" s="18"/>
      <c r="M275" s="18"/>
      <c r="N275" s="18"/>
      <c r="O275" s="18"/>
      <c r="P275" s="18"/>
      <c r="Q275" s="18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ht="14.25" customHeight="1">
      <c r="A276" s="19"/>
      <c r="B276" s="19"/>
      <c r="C276" s="19"/>
      <c r="D276" s="19"/>
      <c r="E276" s="19"/>
      <c r="F276" s="19"/>
      <c r="G276" s="19"/>
      <c r="H276" s="19"/>
      <c r="I276" s="19"/>
      <c r="J276" s="18"/>
      <c r="K276" s="18"/>
      <c r="L276" s="18"/>
      <c r="M276" s="18"/>
      <c r="N276" s="18"/>
      <c r="O276" s="18"/>
      <c r="P276" s="18"/>
      <c r="Q276" s="18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ht="14.25" customHeight="1">
      <c r="A277" s="19"/>
      <c r="B277" s="19"/>
      <c r="C277" s="19"/>
      <c r="D277" s="19"/>
      <c r="E277" s="19"/>
      <c r="F277" s="19"/>
      <c r="G277" s="19"/>
      <c r="H277" s="19"/>
      <c r="I277" s="19"/>
      <c r="J277" s="18"/>
      <c r="K277" s="18"/>
      <c r="L277" s="18"/>
      <c r="M277" s="18"/>
      <c r="N277" s="18"/>
      <c r="O277" s="18"/>
      <c r="P277" s="18"/>
      <c r="Q277" s="18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ht="14.25" customHeight="1">
      <c r="A278" s="19"/>
      <c r="B278" s="19"/>
      <c r="C278" s="19"/>
      <c r="D278" s="19"/>
      <c r="E278" s="19"/>
      <c r="F278" s="19"/>
      <c r="G278" s="19"/>
      <c r="H278" s="19"/>
      <c r="I278" s="19"/>
      <c r="J278" s="18"/>
      <c r="K278" s="18"/>
      <c r="L278" s="18"/>
      <c r="M278" s="18"/>
      <c r="N278" s="18"/>
      <c r="O278" s="18"/>
      <c r="P278" s="18"/>
      <c r="Q278" s="18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ht="14.25" customHeight="1">
      <c r="A279" s="19"/>
      <c r="B279" s="19"/>
      <c r="C279" s="19"/>
      <c r="D279" s="19"/>
      <c r="E279" s="19"/>
      <c r="F279" s="19"/>
      <c r="G279" s="19"/>
      <c r="H279" s="19"/>
      <c r="I279" s="19"/>
      <c r="J279" s="18"/>
      <c r="K279" s="18"/>
      <c r="L279" s="18"/>
      <c r="M279" s="18"/>
      <c r="N279" s="18"/>
      <c r="O279" s="18"/>
      <c r="P279" s="18"/>
      <c r="Q279" s="18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ht="14.25" customHeight="1">
      <c r="A280" s="19"/>
      <c r="B280" s="19"/>
      <c r="C280" s="19"/>
      <c r="D280" s="19"/>
      <c r="E280" s="19"/>
      <c r="F280" s="19"/>
      <c r="G280" s="19"/>
      <c r="H280" s="19"/>
      <c r="I280" s="19"/>
      <c r="J280" s="18"/>
      <c r="K280" s="18"/>
      <c r="L280" s="18"/>
      <c r="M280" s="18"/>
      <c r="N280" s="18"/>
      <c r="O280" s="18"/>
      <c r="P280" s="18"/>
      <c r="Q280" s="18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ht="14.25" customHeight="1">
      <c r="A281" s="19"/>
      <c r="B281" s="19"/>
      <c r="C281" s="19"/>
      <c r="D281" s="19"/>
      <c r="E281" s="19"/>
      <c r="F281" s="19"/>
      <c r="G281" s="19"/>
      <c r="H281" s="19"/>
      <c r="I281" s="19"/>
      <c r="J281" s="18"/>
      <c r="K281" s="18"/>
      <c r="L281" s="18"/>
      <c r="M281" s="18"/>
      <c r="N281" s="18"/>
      <c r="O281" s="18"/>
      <c r="P281" s="18"/>
      <c r="Q281" s="18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ht="14.25" customHeight="1">
      <c r="A282" s="19"/>
      <c r="B282" s="19"/>
      <c r="C282" s="19"/>
      <c r="D282" s="19"/>
      <c r="E282" s="19"/>
      <c r="F282" s="19"/>
      <c r="G282" s="19"/>
      <c r="H282" s="19"/>
      <c r="I282" s="19"/>
      <c r="J282" s="18"/>
      <c r="K282" s="18"/>
      <c r="L282" s="18"/>
      <c r="M282" s="18"/>
      <c r="N282" s="18"/>
      <c r="O282" s="18"/>
      <c r="P282" s="18"/>
      <c r="Q282" s="18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ht="14.25" customHeight="1">
      <c r="A283" s="19"/>
      <c r="B283" s="19"/>
      <c r="C283" s="19"/>
      <c r="D283" s="19"/>
      <c r="E283" s="19"/>
      <c r="F283" s="19"/>
      <c r="G283" s="19"/>
      <c r="H283" s="19"/>
      <c r="I283" s="19"/>
      <c r="J283" s="18"/>
      <c r="K283" s="18"/>
      <c r="L283" s="18"/>
      <c r="M283" s="18"/>
      <c r="N283" s="18"/>
      <c r="O283" s="18"/>
      <c r="P283" s="18"/>
      <c r="Q283" s="18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ht="14.25" customHeight="1">
      <c r="A284" s="19"/>
      <c r="B284" s="19"/>
      <c r="C284" s="19"/>
      <c r="D284" s="19"/>
      <c r="E284" s="19"/>
      <c r="F284" s="19"/>
      <c r="G284" s="19"/>
      <c r="H284" s="19"/>
      <c r="I284" s="19"/>
      <c r="J284" s="18"/>
      <c r="K284" s="18"/>
      <c r="L284" s="18"/>
      <c r="M284" s="18"/>
      <c r="N284" s="18"/>
      <c r="O284" s="18"/>
      <c r="P284" s="18"/>
      <c r="Q284" s="18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ht="14.25" customHeight="1">
      <c r="A285" s="19"/>
      <c r="B285" s="19"/>
      <c r="C285" s="19"/>
      <c r="D285" s="19"/>
      <c r="E285" s="19"/>
      <c r="F285" s="19"/>
      <c r="G285" s="19"/>
      <c r="H285" s="19"/>
      <c r="I285" s="19"/>
      <c r="J285" s="18"/>
      <c r="K285" s="18"/>
      <c r="L285" s="18"/>
      <c r="M285" s="18"/>
      <c r="N285" s="18"/>
      <c r="O285" s="18"/>
      <c r="P285" s="18"/>
      <c r="Q285" s="18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ht="14.25" customHeight="1">
      <c r="A286" s="19"/>
      <c r="B286" s="19"/>
      <c r="C286" s="19"/>
      <c r="D286" s="19"/>
      <c r="E286" s="19"/>
      <c r="F286" s="19"/>
      <c r="G286" s="19"/>
      <c r="H286" s="19"/>
      <c r="I286" s="19"/>
      <c r="J286" s="18"/>
      <c r="K286" s="18"/>
      <c r="L286" s="18"/>
      <c r="M286" s="18"/>
      <c r="N286" s="18"/>
      <c r="O286" s="18"/>
      <c r="P286" s="18"/>
      <c r="Q286" s="18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ht="14.25" customHeight="1">
      <c r="A287" s="19"/>
      <c r="B287" s="19"/>
      <c r="C287" s="19"/>
      <c r="D287" s="19"/>
      <c r="E287" s="19"/>
      <c r="F287" s="19"/>
      <c r="G287" s="19"/>
      <c r="H287" s="19"/>
      <c r="I287" s="19"/>
      <c r="J287" s="18"/>
      <c r="K287" s="18"/>
      <c r="L287" s="18"/>
      <c r="M287" s="18"/>
      <c r="N287" s="18"/>
      <c r="O287" s="18"/>
      <c r="P287" s="18"/>
      <c r="Q287" s="18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ht="14.25" customHeight="1">
      <c r="A288" s="19"/>
      <c r="B288" s="19"/>
      <c r="C288" s="19"/>
      <c r="D288" s="19"/>
      <c r="E288" s="19"/>
      <c r="F288" s="19"/>
      <c r="G288" s="19"/>
      <c r="H288" s="19"/>
      <c r="I288" s="19"/>
      <c r="J288" s="18"/>
      <c r="K288" s="18"/>
      <c r="L288" s="18"/>
      <c r="M288" s="18"/>
      <c r="N288" s="18"/>
      <c r="O288" s="18"/>
      <c r="P288" s="18"/>
      <c r="Q288" s="18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ht="14.25" customHeight="1">
      <c r="A289" s="19"/>
      <c r="B289" s="19"/>
      <c r="C289" s="19"/>
      <c r="D289" s="19"/>
      <c r="E289" s="19"/>
      <c r="F289" s="19"/>
      <c r="G289" s="19"/>
      <c r="H289" s="19"/>
      <c r="I289" s="19"/>
      <c r="J289" s="18"/>
      <c r="K289" s="18"/>
      <c r="L289" s="18"/>
      <c r="M289" s="18"/>
      <c r="N289" s="18"/>
      <c r="O289" s="18"/>
      <c r="P289" s="18"/>
      <c r="Q289" s="18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ht="14.25" customHeight="1">
      <c r="A290" s="19"/>
      <c r="B290" s="19"/>
      <c r="C290" s="19"/>
      <c r="D290" s="19"/>
      <c r="E290" s="19"/>
      <c r="F290" s="19"/>
      <c r="G290" s="19"/>
      <c r="H290" s="19"/>
      <c r="I290" s="19"/>
      <c r="J290" s="18"/>
      <c r="K290" s="18"/>
      <c r="L290" s="18"/>
      <c r="M290" s="18"/>
      <c r="N290" s="18"/>
      <c r="O290" s="18"/>
      <c r="P290" s="18"/>
      <c r="Q290" s="18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ht="14.25" customHeight="1">
      <c r="A291" s="19"/>
      <c r="B291" s="19"/>
      <c r="C291" s="19"/>
      <c r="D291" s="19"/>
      <c r="E291" s="19"/>
      <c r="F291" s="19"/>
      <c r="G291" s="19"/>
      <c r="H291" s="19"/>
      <c r="I291" s="19"/>
      <c r="J291" s="18"/>
      <c r="K291" s="18"/>
      <c r="L291" s="18"/>
      <c r="M291" s="18"/>
      <c r="N291" s="18"/>
      <c r="O291" s="18"/>
      <c r="P291" s="18"/>
      <c r="Q291" s="18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ht="14.25" customHeight="1">
      <c r="A292" s="19"/>
      <c r="B292" s="19"/>
      <c r="C292" s="19"/>
      <c r="D292" s="19"/>
      <c r="E292" s="19"/>
      <c r="F292" s="19"/>
      <c r="G292" s="19"/>
      <c r="H292" s="19"/>
      <c r="I292" s="19"/>
      <c r="J292" s="18"/>
      <c r="K292" s="18"/>
      <c r="L292" s="18"/>
      <c r="M292" s="18"/>
      <c r="N292" s="18"/>
      <c r="O292" s="18"/>
      <c r="P292" s="18"/>
      <c r="Q292" s="18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ht="14.25" customHeight="1">
      <c r="A293" s="19"/>
      <c r="B293" s="19"/>
      <c r="C293" s="19"/>
      <c r="D293" s="19"/>
      <c r="E293" s="19"/>
      <c r="F293" s="19"/>
      <c r="G293" s="19"/>
      <c r="H293" s="19"/>
      <c r="I293" s="19"/>
      <c r="J293" s="18"/>
      <c r="K293" s="18"/>
      <c r="L293" s="18"/>
      <c r="M293" s="18"/>
      <c r="N293" s="18"/>
      <c r="O293" s="18"/>
      <c r="P293" s="18"/>
      <c r="Q293" s="18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ht="14.25" customHeight="1">
      <c r="A294" s="19"/>
      <c r="B294" s="19"/>
      <c r="C294" s="19"/>
      <c r="D294" s="19"/>
      <c r="E294" s="19"/>
      <c r="F294" s="19"/>
      <c r="G294" s="19"/>
      <c r="H294" s="19"/>
      <c r="I294" s="19"/>
      <c r="J294" s="18"/>
      <c r="K294" s="18"/>
      <c r="L294" s="18"/>
      <c r="M294" s="18"/>
      <c r="N294" s="18"/>
      <c r="O294" s="18"/>
      <c r="P294" s="18"/>
      <c r="Q294" s="18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ht="14.25" customHeight="1">
      <c r="A295" s="19"/>
      <c r="B295" s="19"/>
      <c r="C295" s="19"/>
      <c r="D295" s="19"/>
      <c r="E295" s="19"/>
      <c r="F295" s="19"/>
      <c r="G295" s="19"/>
      <c r="H295" s="19"/>
      <c r="I295" s="19"/>
      <c r="J295" s="18"/>
      <c r="K295" s="18"/>
      <c r="L295" s="18"/>
      <c r="M295" s="18"/>
      <c r="N295" s="18"/>
      <c r="O295" s="18"/>
      <c r="P295" s="18"/>
      <c r="Q295" s="18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ht="14.25" customHeight="1">
      <c r="A296" s="19"/>
      <c r="B296" s="19"/>
      <c r="C296" s="19"/>
      <c r="D296" s="19"/>
      <c r="E296" s="19"/>
      <c r="F296" s="19"/>
      <c r="G296" s="19"/>
      <c r="H296" s="19"/>
      <c r="I296" s="19"/>
      <c r="J296" s="18"/>
      <c r="K296" s="18"/>
      <c r="L296" s="18"/>
      <c r="M296" s="18"/>
      <c r="N296" s="18"/>
      <c r="O296" s="18"/>
      <c r="P296" s="18"/>
      <c r="Q296" s="18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ht="14.25" customHeight="1">
      <c r="A297" s="19"/>
      <c r="B297" s="19"/>
      <c r="C297" s="19"/>
      <c r="D297" s="19"/>
      <c r="E297" s="19"/>
      <c r="F297" s="19"/>
      <c r="G297" s="19"/>
      <c r="H297" s="19"/>
      <c r="I297" s="19"/>
      <c r="J297" s="18"/>
      <c r="K297" s="18"/>
      <c r="L297" s="18"/>
      <c r="M297" s="18"/>
      <c r="N297" s="18"/>
      <c r="O297" s="18"/>
      <c r="P297" s="18"/>
      <c r="Q297" s="18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ht="14.25" customHeight="1">
      <c r="A298" s="19"/>
      <c r="B298" s="19"/>
      <c r="C298" s="19"/>
      <c r="D298" s="19"/>
      <c r="E298" s="19"/>
      <c r="F298" s="19"/>
      <c r="G298" s="19"/>
      <c r="H298" s="19"/>
      <c r="I298" s="19"/>
      <c r="J298" s="18"/>
      <c r="K298" s="18"/>
      <c r="L298" s="18"/>
      <c r="M298" s="18"/>
      <c r="N298" s="18"/>
      <c r="O298" s="18"/>
      <c r="P298" s="18"/>
      <c r="Q298" s="18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ht="14.25" customHeight="1">
      <c r="A299" s="19"/>
      <c r="B299" s="19"/>
      <c r="C299" s="19"/>
      <c r="D299" s="19"/>
      <c r="E299" s="19"/>
      <c r="F299" s="19"/>
      <c r="G299" s="19"/>
      <c r="H299" s="19"/>
      <c r="I299" s="19"/>
      <c r="J299" s="18"/>
      <c r="K299" s="18"/>
      <c r="L299" s="18"/>
      <c r="M299" s="18"/>
      <c r="N299" s="18"/>
      <c r="O299" s="18"/>
      <c r="P299" s="18"/>
      <c r="Q299" s="18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ht="14.25" customHeight="1">
      <c r="A300" s="19"/>
      <c r="B300" s="19"/>
      <c r="C300" s="19"/>
      <c r="D300" s="19"/>
      <c r="E300" s="19"/>
      <c r="F300" s="19"/>
      <c r="G300" s="19"/>
      <c r="H300" s="19"/>
      <c r="I300" s="19"/>
      <c r="J300" s="18"/>
      <c r="K300" s="18"/>
      <c r="L300" s="18"/>
      <c r="M300" s="18"/>
      <c r="N300" s="18"/>
      <c r="O300" s="18"/>
      <c r="P300" s="18"/>
      <c r="Q300" s="18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ht="14.25" customHeight="1">
      <c r="A301" s="19"/>
      <c r="B301" s="19"/>
      <c r="C301" s="19"/>
      <c r="D301" s="19"/>
      <c r="E301" s="19"/>
      <c r="F301" s="19"/>
      <c r="G301" s="19"/>
      <c r="H301" s="19"/>
      <c r="I301" s="19"/>
      <c r="J301" s="18"/>
      <c r="K301" s="18"/>
      <c r="L301" s="18"/>
      <c r="M301" s="18"/>
      <c r="N301" s="18"/>
      <c r="O301" s="18"/>
      <c r="P301" s="18"/>
      <c r="Q301" s="18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ht="14.25" customHeight="1">
      <c r="A302" s="19"/>
      <c r="B302" s="19"/>
      <c r="C302" s="19"/>
      <c r="D302" s="19"/>
      <c r="E302" s="19"/>
      <c r="F302" s="19"/>
      <c r="G302" s="19"/>
      <c r="H302" s="19"/>
      <c r="I302" s="19"/>
      <c r="J302" s="18"/>
      <c r="K302" s="18"/>
      <c r="L302" s="18"/>
      <c r="M302" s="18"/>
      <c r="N302" s="18"/>
      <c r="O302" s="18"/>
      <c r="P302" s="18"/>
      <c r="Q302" s="18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ht="14.25" customHeight="1">
      <c r="A303" s="19"/>
      <c r="B303" s="19"/>
      <c r="C303" s="19"/>
      <c r="D303" s="19"/>
      <c r="E303" s="19"/>
      <c r="F303" s="19"/>
      <c r="G303" s="19"/>
      <c r="H303" s="19"/>
      <c r="I303" s="19"/>
      <c r="J303" s="18"/>
      <c r="K303" s="18"/>
      <c r="L303" s="18"/>
      <c r="M303" s="18"/>
      <c r="N303" s="18"/>
      <c r="O303" s="18"/>
      <c r="P303" s="18"/>
      <c r="Q303" s="18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ht="14.25" customHeight="1">
      <c r="A304" s="19"/>
      <c r="B304" s="19"/>
      <c r="C304" s="19"/>
      <c r="D304" s="19"/>
      <c r="E304" s="19"/>
      <c r="F304" s="19"/>
      <c r="G304" s="19"/>
      <c r="H304" s="19"/>
      <c r="I304" s="19"/>
      <c r="J304" s="18"/>
      <c r="K304" s="18"/>
      <c r="L304" s="18"/>
      <c r="M304" s="18"/>
      <c r="N304" s="18"/>
      <c r="O304" s="18"/>
      <c r="P304" s="18"/>
      <c r="Q304" s="18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ht="14.25" customHeight="1">
      <c r="A305" s="19"/>
      <c r="B305" s="19"/>
      <c r="C305" s="19"/>
      <c r="D305" s="19"/>
      <c r="E305" s="19"/>
      <c r="F305" s="19"/>
      <c r="G305" s="19"/>
      <c r="H305" s="19"/>
      <c r="I305" s="19"/>
      <c r="J305" s="18"/>
      <c r="K305" s="18"/>
      <c r="L305" s="18"/>
      <c r="M305" s="18"/>
      <c r="N305" s="18"/>
      <c r="O305" s="18"/>
      <c r="P305" s="18"/>
      <c r="Q305" s="18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ht="14.25" customHeight="1">
      <c r="A306" s="19"/>
      <c r="B306" s="19"/>
      <c r="C306" s="19"/>
      <c r="D306" s="19"/>
      <c r="E306" s="19"/>
      <c r="F306" s="19"/>
      <c r="G306" s="19"/>
      <c r="H306" s="19"/>
      <c r="I306" s="19"/>
      <c r="J306" s="18"/>
      <c r="K306" s="18"/>
      <c r="L306" s="18"/>
      <c r="M306" s="18"/>
      <c r="N306" s="18"/>
      <c r="O306" s="18"/>
      <c r="P306" s="18"/>
      <c r="Q306" s="18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ht="14.25" customHeight="1">
      <c r="A307" s="19"/>
      <c r="B307" s="19"/>
      <c r="C307" s="19"/>
      <c r="D307" s="19"/>
      <c r="E307" s="19"/>
      <c r="F307" s="19"/>
      <c r="G307" s="19"/>
      <c r="H307" s="19"/>
      <c r="I307" s="19"/>
      <c r="J307" s="18"/>
      <c r="K307" s="18"/>
      <c r="L307" s="18"/>
      <c r="M307" s="18"/>
      <c r="N307" s="18"/>
      <c r="O307" s="18"/>
      <c r="P307" s="18"/>
      <c r="Q307" s="18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ht="14.25" customHeight="1">
      <c r="A308" s="19"/>
      <c r="B308" s="19"/>
      <c r="C308" s="19"/>
      <c r="D308" s="19"/>
      <c r="E308" s="19"/>
      <c r="F308" s="19"/>
      <c r="G308" s="19"/>
      <c r="H308" s="19"/>
      <c r="I308" s="19"/>
      <c r="J308" s="18"/>
      <c r="K308" s="18"/>
      <c r="L308" s="18"/>
      <c r="M308" s="18"/>
      <c r="N308" s="18"/>
      <c r="O308" s="18"/>
      <c r="P308" s="18"/>
      <c r="Q308" s="18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ht="14.25" customHeight="1">
      <c r="A309" s="19"/>
      <c r="B309" s="19"/>
      <c r="C309" s="19"/>
      <c r="D309" s="19"/>
      <c r="E309" s="19"/>
      <c r="F309" s="19"/>
      <c r="G309" s="19"/>
      <c r="H309" s="19"/>
      <c r="I309" s="19"/>
      <c r="J309" s="18"/>
      <c r="K309" s="18"/>
      <c r="L309" s="18"/>
      <c r="M309" s="18"/>
      <c r="N309" s="18"/>
      <c r="O309" s="18"/>
      <c r="P309" s="18"/>
      <c r="Q309" s="18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ht="14.25" customHeight="1">
      <c r="A310" s="19"/>
      <c r="B310" s="19"/>
      <c r="C310" s="19"/>
      <c r="D310" s="19"/>
      <c r="E310" s="19"/>
      <c r="F310" s="19"/>
      <c r="G310" s="19"/>
      <c r="H310" s="19"/>
      <c r="I310" s="19"/>
      <c r="J310" s="18"/>
      <c r="K310" s="18"/>
      <c r="L310" s="18"/>
      <c r="M310" s="18"/>
      <c r="N310" s="18"/>
      <c r="O310" s="18"/>
      <c r="P310" s="18"/>
      <c r="Q310" s="18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ht="14.25" customHeight="1">
      <c r="A311" s="19"/>
      <c r="B311" s="19"/>
      <c r="C311" s="19"/>
      <c r="D311" s="19"/>
      <c r="E311" s="19"/>
      <c r="F311" s="19"/>
      <c r="G311" s="19"/>
      <c r="H311" s="19"/>
      <c r="I311" s="19"/>
      <c r="J311" s="18"/>
      <c r="K311" s="18"/>
      <c r="L311" s="18"/>
      <c r="M311" s="18"/>
      <c r="N311" s="18"/>
      <c r="O311" s="18"/>
      <c r="P311" s="18"/>
      <c r="Q311" s="18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ht="14.25" customHeight="1">
      <c r="A312" s="19"/>
      <c r="B312" s="19"/>
      <c r="C312" s="19"/>
      <c r="D312" s="19"/>
      <c r="E312" s="19"/>
      <c r="F312" s="19"/>
      <c r="G312" s="19"/>
      <c r="H312" s="19"/>
      <c r="I312" s="19"/>
      <c r="J312" s="18"/>
      <c r="K312" s="18"/>
      <c r="L312" s="18"/>
      <c r="M312" s="18"/>
      <c r="N312" s="18"/>
      <c r="O312" s="18"/>
      <c r="P312" s="18"/>
      <c r="Q312" s="18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ht="14.25" customHeight="1">
      <c r="A313" s="19"/>
      <c r="B313" s="19"/>
      <c r="C313" s="19"/>
      <c r="D313" s="19"/>
      <c r="E313" s="19"/>
      <c r="F313" s="19"/>
      <c r="G313" s="19"/>
      <c r="H313" s="19"/>
      <c r="I313" s="19"/>
      <c r="J313" s="18"/>
      <c r="K313" s="18"/>
      <c r="L313" s="18"/>
      <c r="M313" s="18"/>
      <c r="N313" s="18"/>
      <c r="O313" s="18"/>
      <c r="P313" s="18"/>
      <c r="Q313" s="18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ht="14.25" customHeight="1">
      <c r="A314" s="19"/>
      <c r="B314" s="19"/>
      <c r="C314" s="19"/>
      <c r="D314" s="19"/>
      <c r="E314" s="19"/>
      <c r="F314" s="19"/>
      <c r="G314" s="19"/>
      <c r="H314" s="19"/>
      <c r="I314" s="19"/>
      <c r="J314" s="18"/>
      <c r="K314" s="18"/>
      <c r="L314" s="18"/>
      <c r="M314" s="18"/>
      <c r="N314" s="18"/>
      <c r="O314" s="18"/>
      <c r="P314" s="18"/>
      <c r="Q314" s="18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ht="14.25" customHeight="1">
      <c r="A315" s="19"/>
      <c r="B315" s="19"/>
      <c r="C315" s="19"/>
      <c r="D315" s="19"/>
      <c r="E315" s="19"/>
      <c r="F315" s="19"/>
      <c r="G315" s="19"/>
      <c r="H315" s="19"/>
      <c r="I315" s="19"/>
      <c r="J315" s="18"/>
      <c r="K315" s="18"/>
      <c r="L315" s="18"/>
      <c r="M315" s="18"/>
      <c r="N315" s="18"/>
      <c r="O315" s="18"/>
      <c r="P315" s="18"/>
      <c r="Q315" s="18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ht="14.25" customHeight="1">
      <c r="A316" s="19"/>
      <c r="B316" s="19"/>
      <c r="C316" s="19"/>
      <c r="D316" s="19"/>
      <c r="E316" s="19"/>
      <c r="F316" s="19"/>
      <c r="G316" s="19"/>
      <c r="H316" s="19"/>
      <c r="I316" s="19"/>
      <c r="J316" s="18"/>
      <c r="K316" s="18"/>
      <c r="L316" s="18"/>
      <c r="M316" s="18"/>
      <c r="N316" s="18"/>
      <c r="O316" s="18"/>
      <c r="P316" s="18"/>
      <c r="Q316" s="18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ht="14.25" customHeight="1">
      <c r="A317" s="19"/>
      <c r="B317" s="19"/>
      <c r="C317" s="19"/>
      <c r="D317" s="19"/>
      <c r="E317" s="19"/>
      <c r="F317" s="19"/>
      <c r="G317" s="19"/>
      <c r="H317" s="19"/>
      <c r="I317" s="19"/>
      <c r="J317" s="18"/>
      <c r="K317" s="18"/>
      <c r="L317" s="18"/>
      <c r="M317" s="18"/>
      <c r="N317" s="18"/>
      <c r="O317" s="18"/>
      <c r="P317" s="18"/>
      <c r="Q317" s="18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ht="14.25" customHeight="1">
      <c r="A318" s="19"/>
      <c r="B318" s="19"/>
      <c r="C318" s="19"/>
      <c r="D318" s="19"/>
      <c r="E318" s="19"/>
      <c r="F318" s="19"/>
      <c r="G318" s="19"/>
      <c r="H318" s="19"/>
      <c r="I318" s="19"/>
      <c r="J318" s="18"/>
      <c r="K318" s="18"/>
      <c r="L318" s="18"/>
      <c r="M318" s="18"/>
      <c r="N318" s="18"/>
      <c r="O318" s="18"/>
      <c r="P318" s="18"/>
      <c r="Q318" s="18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ht="14.25" customHeight="1">
      <c r="A319" s="19"/>
      <c r="B319" s="19"/>
      <c r="C319" s="19"/>
      <c r="D319" s="19"/>
      <c r="E319" s="19"/>
      <c r="F319" s="19"/>
      <c r="G319" s="19"/>
      <c r="H319" s="19"/>
      <c r="I319" s="19"/>
      <c r="J319" s="18"/>
      <c r="K319" s="18"/>
      <c r="L319" s="18"/>
      <c r="M319" s="18"/>
      <c r="N319" s="18"/>
      <c r="O319" s="18"/>
      <c r="P319" s="18"/>
      <c r="Q319" s="18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7"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B22:G22"/>
    <mergeCell ref="A23:H23"/>
    <mergeCell ref="A25:I25"/>
    <mergeCell ref="A26:G26"/>
    <mergeCell ref="B27:G27"/>
    <mergeCell ref="B28:G28"/>
    <mergeCell ref="A29:G29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3:G43"/>
    <mergeCell ref="B44:G44"/>
    <mergeCell ref="B45:G45"/>
    <mergeCell ref="B46:G46"/>
    <mergeCell ref="B47:G47"/>
    <mergeCell ref="B48:G48"/>
    <mergeCell ref="B49:G49"/>
    <mergeCell ref="A50:H50"/>
    <mergeCell ref="A97:I97"/>
    <mergeCell ref="A98:C98"/>
    <mergeCell ref="A99:C99"/>
    <mergeCell ref="G99:H99"/>
    <mergeCell ref="A100:I100"/>
    <mergeCell ref="B101:G101"/>
    <mergeCell ref="B102:G102"/>
    <mergeCell ref="B103:G103"/>
    <mergeCell ref="B104:G104"/>
    <mergeCell ref="B105:G105"/>
    <mergeCell ref="B106:G106"/>
    <mergeCell ref="B107:G107"/>
    <mergeCell ref="A108:G108"/>
    <mergeCell ref="A109:I109"/>
    <mergeCell ref="A53:I53"/>
    <mergeCell ref="A54:H54"/>
    <mergeCell ref="B55:H55"/>
    <mergeCell ref="B56:H56"/>
    <mergeCell ref="B57:H57"/>
    <mergeCell ref="A58:H58"/>
    <mergeCell ref="A59:I59"/>
    <mergeCell ref="A60:I60"/>
    <mergeCell ref="B61:G61"/>
    <mergeCell ref="B62:G62"/>
    <mergeCell ref="B63:G63"/>
    <mergeCell ref="B64:G64"/>
    <mergeCell ref="B65:G65"/>
    <mergeCell ref="B66:G66"/>
    <mergeCell ref="B67:G67"/>
    <mergeCell ref="B68:G68"/>
    <mergeCell ref="A69:G69"/>
    <mergeCell ref="A70:I70"/>
    <mergeCell ref="A71:I71"/>
    <mergeCell ref="A73:G73"/>
    <mergeCell ref="B74:G74"/>
    <mergeCell ref="B75:G75"/>
    <mergeCell ref="B76:G76"/>
    <mergeCell ref="B77:G77"/>
    <mergeCell ref="B78:G78"/>
    <mergeCell ref="B79:G79"/>
    <mergeCell ref="A80:G80"/>
    <mergeCell ref="A81:I81"/>
    <mergeCell ref="A82:G82"/>
    <mergeCell ref="B83:G83"/>
    <mergeCell ref="A84:G84"/>
    <mergeCell ref="A86:I86"/>
    <mergeCell ref="A87:H87"/>
    <mergeCell ref="B88:H88"/>
    <mergeCell ref="B89:H89"/>
    <mergeCell ref="A90:H90"/>
    <mergeCell ref="A91:I91"/>
    <mergeCell ref="A92:I92"/>
    <mergeCell ref="B93:G93"/>
    <mergeCell ref="B94:G94"/>
    <mergeCell ref="B95:G95"/>
    <mergeCell ref="A96:G96"/>
    <mergeCell ref="B117:H117"/>
    <mergeCell ref="A118:H118"/>
    <mergeCell ref="B119:G119"/>
    <mergeCell ref="A148:B148"/>
    <mergeCell ref="A149:B149"/>
    <mergeCell ref="A110:H110"/>
    <mergeCell ref="B111:H111"/>
    <mergeCell ref="B112:H112"/>
    <mergeCell ref="B113:H113"/>
    <mergeCell ref="B114:H114"/>
    <mergeCell ref="B115:H115"/>
    <mergeCell ref="B116:H116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4.0"/>
    <col customWidth="1" min="2" max="2" width="17.0"/>
    <col customWidth="1" min="3" max="3" width="24.13"/>
    <col customWidth="1" min="4" max="4" width="17.5"/>
    <col customWidth="1" min="5" max="5" width="26.13"/>
    <col customWidth="1" min="6" max="6" width="10.75"/>
    <col customWidth="1" min="7" max="7" width="15.38"/>
    <col customWidth="1" min="8" max="8" width="11.75"/>
    <col customWidth="1" min="9" max="9" width="35.75"/>
    <col customWidth="1" min="10" max="10" width="24.13"/>
    <col customWidth="1" min="11" max="11" width="17.88"/>
    <col customWidth="1" min="12" max="12" width="18.25"/>
    <col customWidth="1" min="13" max="13" width="17.75"/>
    <col customWidth="1" min="14" max="29" width="9.0"/>
  </cols>
  <sheetData>
    <row r="1" ht="16.5" customHeight="1">
      <c r="A1" s="17"/>
      <c r="B1" s="17"/>
      <c r="C1" s="17"/>
      <c r="D1" s="17"/>
      <c r="E1" s="15"/>
      <c r="F1" s="17"/>
      <c r="G1" s="17"/>
      <c r="H1" s="15"/>
      <c r="I1" s="15"/>
      <c r="J1" s="18"/>
      <c r="K1" s="18"/>
      <c r="L1" s="18"/>
      <c r="M1" s="18"/>
      <c r="N1" s="18"/>
      <c r="O1" s="18"/>
      <c r="P1" s="18"/>
      <c r="Q1" s="18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ht="16.5" customHeight="1">
      <c r="A2" s="20" t="s">
        <v>13</v>
      </c>
      <c r="B2" s="21"/>
      <c r="C2" s="21"/>
      <c r="D2" s="21"/>
      <c r="E2" s="21"/>
      <c r="F2" s="21"/>
      <c r="G2" s="21"/>
      <c r="H2" s="21"/>
      <c r="I2" s="22"/>
      <c r="J2" s="18"/>
      <c r="K2" s="18"/>
      <c r="L2" s="18"/>
      <c r="M2" s="18"/>
      <c r="N2" s="18"/>
      <c r="O2" s="18"/>
      <c r="P2" s="18"/>
      <c r="Q2" s="18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ht="16.5" customHeight="1">
      <c r="A3" s="23" t="s">
        <v>14</v>
      </c>
      <c r="B3" s="24" t="s">
        <v>15</v>
      </c>
      <c r="C3" s="21"/>
      <c r="D3" s="21"/>
      <c r="E3" s="21"/>
      <c r="F3" s="21"/>
      <c r="G3" s="21"/>
      <c r="H3" s="22"/>
      <c r="I3" s="25"/>
      <c r="J3" s="18"/>
      <c r="K3" s="18"/>
      <c r="L3" s="18"/>
      <c r="M3" s="18"/>
      <c r="N3" s="18"/>
      <c r="O3" s="18"/>
      <c r="P3" s="18"/>
      <c r="Q3" s="18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ht="16.5" customHeight="1">
      <c r="A4" s="23" t="s">
        <v>16</v>
      </c>
      <c r="B4" s="24" t="s">
        <v>17</v>
      </c>
      <c r="C4" s="21"/>
      <c r="D4" s="21"/>
      <c r="E4" s="21"/>
      <c r="F4" s="21"/>
      <c r="G4" s="21"/>
      <c r="H4" s="22"/>
      <c r="I4" s="23" t="s">
        <v>18</v>
      </c>
      <c r="J4" s="26"/>
      <c r="K4" s="26"/>
      <c r="L4" s="26"/>
      <c r="M4" s="18"/>
      <c r="N4" s="18"/>
      <c r="O4" s="18"/>
      <c r="P4" s="18"/>
      <c r="Q4" s="18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ht="16.5" customHeight="1">
      <c r="A5" s="23" t="s">
        <v>19</v>
      </c>
      <c r="B5" s="24" t="s">
        <v>20</v>
      </c>
      <c r="C5" s="21"/>
      <c r="D5" s="21"/>
      <c r="E5" s="21"/>
      <c r="F5" s="21"/>
      <c r="G5" s="21"/>
      <c r="H5" s="22"/>
      <c r="I5" s="23"/>
      <c r="J5" s="26"/>
      <c r="K5" s="26"/>
      <c r="L5" s="26"/>
      <c r="M5" s="18"/>
      <c r="N5" s="18"/>
      <c r="O5" s="18"/>
      <c r="P5" s="18"/>
      <c r="Q5" s="18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ht="16.5" customHeight="1">
      <c r="A6" s="23" t="s">
        <v>21</v>
      </c>
      <c r="B6" s="24" t="s">
        <v>22</v>
      </c>
      <c r="C6" s="21"/>
      <c r="D6" s="21"/>
      <c r="E6" s="21"/>
      <c r="F6" s="21"/>
      <c r="G6" s="21"/>
      <c r="H6" s="22"/>
      <c r="I6" s="23">
        <v>12.0</v>
      </c>
      <c r="J6" s="26"/>
      <c r="K6" s="26"/>
      <c r="L6" s="26"/>
      <c r="M6" s="18"/>
      <c r="N6" s="18"/>
      <c r="O6" s="18"/>
      <c r="P6" s="18"/>
      <c r="Q6" s="18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ht="16.5" customHeight="1">
      <c r="A7" s="6"/>
      <c r="B7" s="6"/>
      <c r="C7" s="6"/>
      <c r="D7" s="6"/>
      <c r="E7" s="6"/>
      <c r="F7" s="6"/>
      <c r="G7" s="6"/>
      <c r="H7" s="6"/>
      <c r="I7" s="27">
        <v>15.22</v>
      </c>
      <c r="J7" s="26"/>
      <c r="K7" s="26"/>
      <c r="L7" s="26"/>
      <c r="M7" s="18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ht="12.75" customHeight="1">
      <c r="A8" s="20" t="s">
        <v>23</v>
      </c>
      <c r="B8" s="21"/>
      <c r="C8" s="21"/>
      <c r="D8" s="21"/>
      <c r="E8" s="21"/>
      <c r="F8" s="21"/>
      <c r="G8" s="21"/>
      <c r="H8" s="21"/>
      <c r="I8" s="22"/>
      <c r="J8" s="26"/>
      <c r="K8" s="26"/>
      <c r="L8" s="26"/>
      <c r="M8" s="18"/>
      <c r="N8" s="18"/>
      <c r="O8" s="18"/>
      <c r="P8" s="18"/>
      <c r="Q8" s="18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ht="14.25" customHeight="1">
      <c r="A9" s="24" t="s">
        <v>24</v>
      </c>
      <c r="B9" s="22"/>
      <c r="C9" s="24" t="s">
        <v>25</v>
      </c>
      <c r="D9" s="22"/>
      <c r="E9" s="24" t="s">
        <v>26</v>
      </c>
      <c r="F9" s="21"/>
      <c r="G9" s="21"/>
      <c r="H9" s="21"/>
      <c r="I9" s="22"/>
      <c r="J9" s="26"/>
      <c r="K9" s="26"/>
      <c r="L9" s="26"/>
      <c r="M9" s="18"/>
      <c r="N9" s="18"/>
      <c r="O9" s="18"/>
      <c r="P9" s="18"/>
      <c r="Q9" s="18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ht="16.5" customHeight="1">
      <c r="A10" s="28" t="s">
        <v>134</v>
      </c>
      <c r="B10" s="22"/>
      <c r="C10" s="24" t="s">
        <v>0</v>
      </c>
      <c r="D10" s="22"/>
      <c r="E10" s="24"/>
      <c r="F10" s="21"/>
      <c r="G10" s="21"/>
      <c r="H10" s="21"/>
      <c r="I10" s="22"/>
      <c r="J10" s="26"/>
      <c r="K10" s="26"/>
      <c r="L10" s="26"/>
      <c r="M10" s="18"/>
      <c r="N10" s="18"/>
      <c r="O10" s="18"/>
      <c r="P10" s="18"/>
      <c r="Q10" s="18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</row>
    <row r="11" ht="12.75" customHeight="1">
      <c r="A11" s="6"/>
      <c r="B11" s="6"/>
      <c r="C11" s="6"/>
      <c r="D11" s="6"/>
      <c r="E11" s="6"/>
      <c r="F11" s="6"/>
      <c r="G11" s="6"/>
      <c r="H11" s="6"/>
      <c r="I11" s="6"/>
      <c r="J11" s="26"/>
      <c r="K11" s="26"/>
      <c r="L11" s="26"/>
      <c r="M11" s="18"/>
      <c r="N11" s="18"/>
      <c r="O11" s="18"/>
      <c r="P11" s="18"/>
      <c r="Q11" s="18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</row>
    <row r="12" ht="16.5" customHeight="1">
      <c r="A12" s="20" t="s">
        <v>27</v>
      </c>
      <c r="B12" s="21"/>
      <c r="C12" s="21"/>
      <c r="D12" s="21"/>
      <c r="E12" s="21"/>
      <c r="F12" s="21"/>
      <c r="G12" s="21"/>
      <c r="H12" s="21"/>
      <c r="I12" s="22"/>
      <c r="J12" s="26"/>
      <c r="K12" s="26"/>
      <c r="L12" s="26"/>
      <c r="M12" s="18"/>
      <c r="N12" s="18"/>
      <c r="O12" s="18"/>
      <c r="P12" s="18"/>
      <c r="Q12" s="18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</row>
    <row r="13" ht="12.75" customHeight="1">
      <c r="A13" s="23">
        <v>1.0</v>
      </c>
      <c r="B13" s="24" t="s">
        <v>28</v>
      </c>
      <c r="C13" s="21"/>
      <c r="D13" s="21"/>
      <c r="E13" s="21"/>
      <c r="F13" s="21"/>
      <c r="G13" s="21"/>
      <c r="H13" s="22"/>
      <c r="I13" s="29" t="str">
        <f>A10</f>
        <v>VIGIA NOTURNO</v>
      </c>
      <c r="J13" s="30"/>
      <c r="K13" s="30"/>
      <c r="L13" s="30"/>
      <c r="M13" s="30"/>
      <c r="N13" s="18"/>
      <c r="O13" s="18"/>
      <c r="P13" s="18"/>
      <c r="Q13" s="18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</row>
    <row r="14" ht="12.75" customHeight="1">
      <c r="A14" s="23">
        <v>2.0</v>
      </c>
      <c r="B14" s="24" t="s">
        <v>29</v>
      </c>
      <c r="C14" s="21"/>
      <c r="D14" s="21"/>
      <c r="E14" s="21"/>
      <c r="F14" s="21"/>
      <c r="G14" s="21"/>
      <c r="H14" s="22"/>
      <c r="I14" s="23"/>
      <c r="J14" s="30"/>
      <c r="K14" s="31"/>
      <c r="L14" s="30"/>
      <c r="M14" s="30"/>
      <c r="N14" s="18"/>
      <c r="O14" s="18"/>
      <c r="P14" s="18"/>
      <c r="Q14" s="18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</row>
    <row r="15" ht="12.75" customHeight="1">
      <c r="A15" s="23">
        <v>3.0</v>
      </c>
      <c r="B15" s="24" t="s">
        <v>30</v>
      </c>
      <c r="C15" s="21"/>
      <c r="D15" s="21"/>
      <c r="E15" s="21"/>
      <c r="F15" s="21"/>
      <c r="G15" s="21"/>
      <c r="H15" s="22"/>
      <c r="I15" s="32">
        <f>'Benefícios'!C9</f>
        <v>1834.96</v>
      </c>
      <c r="J15" s="30"/>
      <c r="K15" s="31"/>
      <c r="L15" s="30"/>
      <c r="M15" s="30"/>
      <c r="N15" s="18"/>
      <c r="O15" s="18"/>
      <c r="P15" s="18"/>
      <c r="Q15" s="18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ht="12.75" customHeight="1">
      <c r="A16" s="23">
        <v>4.0</v>
      </c>
      <c r="B16" s="24" t="s">
        <v>31</v>
      </c>
      <c r="C16" s="21"/>
      <c r="D16" s="21"/>
      <c r="E16" s="21"/>
      <c r="F16" s="21"/>
      <c r="G16" s="21"/>
      <c r="H16" s="22"/>
      <c r="I16" s="23"/>
      <c r="J16" s="30"/>
      <c r="K16" s="31"/>
      <c r="L16" s="30"/>
      <c r="M16" s="30"/>
      <c r="N16" s="18"/>
      <c r="O16" s="18"/>
      <c r="P16" s="18"/>
      <c r="Q16" s="18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ht="12.75" customHeight="1">
      <c r="A17" s="23">
        <v>5.0</v>
      </c>
      <c r="B17" s="24" t="s">
        <v>32</v>
      </c>
      <c r="C17" s="21"/>
      <c r="D17" s="21"/>
      <c r="E17" s="21"/>
      <c r="F17" s="21"/>
      <c r="G17" s="21"/>
      <c r="H17" s="22"/>
      <c r="I17" s="33">
        <v>45292.0</v>
      </c>
      <c r="J17" s="30"/>
      <c r="K17" s="30"/>
      <c r="L17" s="30"/>
      <c r="M17" s="30"/>
      <c r="N17" s="18"/>
      <c r="O17" s="18"/>
      <c r="P17" s="18"/>
      <c r="Q17" s="18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ht="16.5" customHeight="1">
      <c r="A18" s="6"/>
      <c r="J18" s="30"/>
      <c r="K18" s="30"/>
      <c r="L18" s="30"/>
      <c r="M18" s="30"/>
      <c r="N18" s="18"/>
      <c r="O18" s="18"/>
      <c r="P18" s="18"/>
      <c r="Q18" s="18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ht="16.5" customHeight="1">
      <c r="A19" s="20" t="s">
        <v>33</v>
      </c>
      <c r="B19" s="21"/>
      <c r="C19" s="21"/>
      <c r="D19" s="21"/>
      <c r="E19" s="21"/>
      <c r="F19" s="21"/>
      <c r="G19" s="21"/>
      <c r="H19" s="21"/>
      <c r="I19" s="22"/>
      <c r="J19" s="31"/>
      <c r="K19" s="30"/>
      <c r="L19" s="30"/>
      <c r="M19" s="30"/>
      <c r="N19" s="18"/>
      <c r="O19" s="18"/>
      <c r="P19" s="18"/>
      <c r="Q19" s="18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</row>
    <row r="20" ht="12.75" customHeight="1">
      <c r="A20" s="34">
        <v>1.0</v>
      </c>
      <c r="B20" s="35" t="s">
        <v>34</v>
      </c>
      <c r="C20" s="21"/>
      <c r="D20" s="21"/>
      <c r="E20" s="21"/>
      <c r="F20" s="21"/>
      <c r="G20" s="22"/>
      <c r="H20" s="34"/>
      <c r="I20" s="34" t="s">
        <v>35</v>
      </c>
      <c r="J20" s="30"/>
      <c r="K20" s="31"/>
      <c r="L20" s="30"/>
      <c r="M20" s="30"/>
      <c r="N20" s="18"/>
      <c r="O20" s="18"/>
      <c r="P20" s="18"/>
      <c r="Q20" s="18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</row>
    <row r="21" ht="12.75" customHeight="1">
      <c r="A21" s="34" t="s">
        <v>14</v>
      </c>
      <c r="B21" s="24" t="s">
        <v>36</v>
      </c>
      <c r="C21" s="21"/>
      <c r="D21" s="21"/>
      <c r="E21" s="21"/>
      <c r="F21" s="21"/>
      <c r="G21" s="22"/>
      <c r="H21" s="23"/>
      <c r="I21" s="36">
        <f>I15</f>
        <v>1834.96</v>
      </c>
      <c r="J21" s="30"/>
      <c r="K21" s="31"/>
      <c r="L21" s="37"/>
      <c r="M21" s="30"/>
      <c r="N21" s="18"/>
      <c r="O21" s="18"/>
      <c r="P21" s="18"/>
      <c r="Q21" s="18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</row>
    <row r="22" ht="12.75" customHeight="1">
      <c r="A22" s="34" t="s">
        <v>16</v>
      </c>
      <c r="B22" s="24" t="s">
        <v>135</v>
      </c>
      <c r="C22" s="21"/>
      <c r="D22" s="21"/>
      <c r="E22" s="21"/>
      <c r="F22" s="21"/>
      <c r="G22" s="22"/>
      <c r="H22" s="38"/>
      <c r="I22" s="36">
        <f>'Benefícios'!I9</f>
        <v>357.8172</v>
      </c>
      <c r="J22" s="30"/>
      <c r="K22" s="31"/>
      <c r="L22" s="30"/>
      <c r="M22" s="30"/>
      <c r="N22" s="18"/>
      <c r="O22" s="18"/>
      <c r="P22" s="18"/>
      <c r="Q22" s="18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ht="12.75" customHeight="1">
      <c r="A23" s="35" t="s">
        <v>37</v>
      </c>
      <c r="B23" s="21"/>
      <c r="C23" s="21"/>
      <c r="D23" s="21"/>
      <c r="E23" s="21"/>
      <c r="F23" s="21"/>
      <c r="G23" s="21"/>
      <c r="H23" s="22"/>
      <c r="I23" s="39">
        <f>TRUNC(SUM(I21:I22),2)</f>
        <v>2192.77</v>
      </c>
      <c r="J23" s="31"/>
      <c r="K23" s="31"/>
      <c r="L23" s="30"/>
      <c r="M23" s="30"/>
      <c r="N23" s="18"/>
      <c r="O23" s="18"/>
      <c r="P23" s="18"/>
      <c r="Q23" s="18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40"/>
      <c r="J24" s="31"/>
      <c r="K24" s="30"/>
      <c r="L24" s="30"/>
      <c r="M24" s="30"/>
      <c r="N24" s="18"/>
      <c r="O24" s="18"/>
      <c r="P24" s="18"/>
      <c r="Q24" s="18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ht="12.75" customHeight="1">
      <c r="A25" s="20" t="s">
        <v>38</v>
      </c>
      <c r="B25" s="21"/>
      <c r="C25" s="21"/>
      <c r="D25" s="21"/>
      <c r="E25" s="21"/>
      <c r="F25" s="21"/>
      <c r="G25" s="21"/>
      <c r="H25" s="21"/>
      <c r="I25" s="22"/>
      <c r="J25" s="30"/>
      <c r="K25" s="30"/>
      <c r="L25" s="30"/>
      <c r="M25" s="30"/>
      <c r="N25" s="18"/>
      <c r="O25" s="18"/>
      <c r="P25" s="18"/>
      <c r="Q25" s="18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ht="12.75" customHeight="1">
      <c r="A26" s="35" t="s">
        <v>39</v>
      </c>
      <c r="B26" s="21"/>
      <c r="C26" s="21"/>
      <c r="D26" s="21"/>
      <c r="E26" s="21"/>
      <c r="F26" s="21"/>
      <c r="G26" s="22"/>
      <c r="H26" s="34"/>
      <c r="I26" s="34" t="s">
        <v>35</v>
      </c>
      <c r="J26" s="30"/>
      <c r="K26" s="30"/>
      <c r="L26" s="30"/>
      <c r="M26" s="30"/>
      <c r="N26" s="18"/>
      <c r="O26" s="18"/>
      <c r="P26" s="18"/>
      <c r="Q26" s="18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ht="12.75" customHeight="1">
      <c r="A27" s="34" t="s">
        <v>14</v>
      </c>
      <c r="B27" s="24" t="s">
        <v>140</v>
      </c>
      <c r="C27" s="21"/>
      <c r="D27" s="21"/>
      <c r="E27" s="21"/>
      <c r="F27" s="21"/>
      <c r="G27" s="22"/>
      <c r="H27" s="38">
        <v>0.0833</v>
      </c>
      <c r="I27" s="36">
        <f t="shared" ref="I27:I28" si="1">H27*$I$23</f>
        <v>182.657741</v>
      </c>
      <c r="J27" s="30"/>
      <c r="K27" s="30"/>
      <c r="L27" s="30"/>
      <c r="M27" s="30"/>
      <c r="N27" s="18"/>
      <c r="O27" s="18"/>
      <c r="P27" s="18"/>
      <c r="Q27" s="18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</row>
    <row r="28" ht="12.75" customHeight="1">
      <c r="A28" s="34" t="s">
        <v>16</v>
      </c>
      <c r="B28" s="24" t="s">
        <v>41</v>
      </c>
      <c r="C28" s="21"/>
      <c r="D28" s="21"/>
      <c r="E28" s="21"/>
      <c r="F28" s="21"/>
      <c r="G28" s="22"/>
      <c r="H28" s="38">
        <f>((1/12)+(1/12)/3)</f>
        <v>0.1111111111</v>
      </c>
      <c r="I28" s="36">
        <f t="shared" si="1"/>
        <v>243.6411111</v>
      </c>
      <c r="J28" s="30"/>
      <c r="K28" s="41"/>
      <c r="L28" s="31"/>
      <c r="M28" s="30"/>
      <c r="N28" s="18"/>
      <c r="O28" s="18"/>
      <c r="P28" s="18"/>
      <c r="Q28" s="18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</row>
    <row r="29" ht="14.25" customHeight="1">
      <c r="A29" s="35" t="s">
        <v>42</v>
      </c>
      <c r="B29" s="21"/>
      <c r="C29" s="21"/>
      <c r="D29" s="21"/>
      <c r="E29" s="21"/>
      <c r="F29" s="21"/>
      <c r="G29" s="22"/>
      <c r="H29" s="42">
        <f>H27+H28</f>
        <v>0.1944111111</v>
      </c>
      <c r="I29" s="39">
        <f>SUM(I27:I28)</f>
        <v>426.2988521</v>
      </c>
      <c r="J29" s="31"/>
      <c r="K29" s="30"/>
      <c r="L29" s="30"/>
      <c r="M29" s="30"/>
      <c r="N29" s="18"/>
      <c r="O29" s="18"/>
      <c r="P29" s="18"/>
      <c r="Q29" s="18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ht="14.25" customHeight="1">
      <c r="A30" s="43"/>
      <c r="B30" s="43"/>
      <c r="C30" s="43"/>
      <c r="D30" s="43"/>
      <c r="E30" s="43"/>
      <c r="F30" s="43"/>
      <c r="G30" s="43"/>
      <c r="H30" s="44"/>
      <c r="I30" s="45"/>
      <c r="J30" s="30"/>
      <c r="K30" s="30"/>
      <c r="L30" s="30"/>
      <c r="M30" s="30"/>
      <c r="N30" s="18"/>
      <c r="O30" s="18"/>
      <c r="P30" s="18"/>
      <c r="Q30" s="18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ht="14.25" customHeight="1">
      <c r="A31" s="1"/>
      <c r="B31" s="1"/>
      <c r="C31" s="1"/>
      <c r="D31" s="1"/>
      <c r="E31" s="1"/>
      <c r="F31" s="1"/>
      <c r="G31" s="1"/>
      <c r="H31" s="46"/>
      <c r="I31" s="47">
        <f>I23+I29</f>
        <v>2619.068852</v>
      </c>
      <c r="J31" s="31"/>
      <c r="K31" s="30"/>
      <c r="L31" s="30"/>
      <c r="M31" s="30"/>
      <c r="N31" s="18"/>
      <c r="O31" s="18"/>
      <c r="P31" s="18"/>
      <c r="Q31" s="18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</row>
    <row r="32" ht="14.25" customHeight="1">
      <c r="A32" s="35" t="s">
        <v>43</v>
      </c>
      <c r="B32" s="21"/>
      <c r="C32" s="21"/>
      <c r="D32" s="21"/>
      <c r="E32" s="21"/>
      <c r="F32" s="21"/>
      <c r="G32" s="22"/>
      <c r="H32" s="34"/>
      <c r="I32" s="34" t="s">
        <v>35</v>
      </c>
      <c r="J32" s="31"/>
      <c r="K32" s="30"/>
      <c r="L32" s="30"/>
      <c r="M32" s="30"/>
      <c r="N32" s="18"/>
      <c r="O32" s="18"/>
      <c r="P32" s="18"/>
      <c r="Q32" s="18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</row>
    <row r="33" ht="14.25" customHeight="1">
      <c r="A33" s="34" t="s">
        <v>14</v>
      </c>
      <c r="B33" s="24" t="s">
        <v>44</v>
      </c>
      <c r="C33" s="21"/>
      <c r="D33" s="21"/>
      <c r="E33" s="21"/>
      <c r="F33" s="21"/>
      <c r="G33" s="22"/>
      <c r="H33" s="38">
        <v>0.2</v>
      </c>
      <c r="I33" s="36">
        <f>I31*H33</f>
        <v>523.8137704</v>
      </c>
      <c r="J33" s="31"/>
      <c r="K33" s="30"/>
      <c r="L33" s="30"/>
      <c r="M33" s="30"/>
      <c r="N33" s="18"/>
      <c r="O33" s="18"/>
      <c r="P33" s="18"/>
      <c r="Q33" s="18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ht="12.75" customHeight="1">
      <c r="A34" s="34" t="s">
        <v>16</v>
      </c>
      <c r="B34" s="24" t="s">
        <v>45</v>
      </c>
      <c r="C34" s="21"/>
      <c r="D34" s="21"/>
      <c r="E34" s="21"/>
      <c r="F34" s="21"/>
      <c r="G34" s="22"/>
      <c r="H34" s="38">
        <v>0.025</v>
      </c>
      <c r="I34" s="36">
        <f>I31*H34</f>
        <v>65.4767213</v>
      </c>
      <c r="J34" s="30"/>
      <c r="K34" s="30"/>
      <c r="L34" s="30"/>
      <c r="M34" s="30"/>
      <c r="N34" s="18"/>
      <c r="O34" s="18"/>
      <c r="P34" s="18"/>
      <c r="Q34" s="18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ht="14.25" customHeight="1">
      <c r="A35" s="34" t="s">
        <v>19</v>
      </c>
      <c r="B35" s="24" t="s">
        <v>46</v>
      </c>
      <c r="C35" s="21"/>
      <c r="D35" s="21"/>
      <c r="E35" s="21"/>
      <c r="F35" s="21"/>
      <c r="G35" s="22"/>
      <c r="H35" s="48">
        <v>0.0</v>
      </c>
      <c r="I35" s="36">
        <f>I31*H35</f>
        <v>0</v>
      </c>
      <c r="J35" s="30"/>
      <c r="K35" s="30"/>
      <c r="L35" s="30"/>
      <c r="M35" s="30"/>
      <c r="N35" s="18"/>
      <c r="O35" s="18"/>
      <c r="P35" s="18"/>
      <c r="Q35" s="18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</row>
    <row r="36" ht="12.75" customHeight="1">
      <c r="A36" s="34" t="s">
        <v>21</v>
      </c>
      <c r="B36" s="24" t="s">
        <v>47</v>
      </c>
      <c r="C36" s="21"/>
      <c r="D36" s="21"/>
      <c r="E36" s="21"/>
      <c r="F36" s="21"/>
      <c r="G36" s="22"/>
      <c r="H36" s="38">
        <v>0.015</v>
      </c>
      <c r="I36" s="36">
        <f>I31*H36</f>
        <v>39.28603278</v>
      </c>
      <c r="J36" s="30"/>
      <c r="K36" s="30"/>
      <c r="L36" s="30"/>
      <c r="M36" s="30"/>
      <c r="N36" s="18"/>
      <c r="O36" s="18"/>
      <c r="P36" s="18"/>
      <c r="Q36" s="18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</row>
    <row r="37" ht="14.25" customHeight="1">
      <c r="A37" s="34" t="s">
        <v>48</v>
      </c>
      <c r="B37" s="24" t="s">
        <v>49</v>
      </c>
      <c r="C37" s="21"/>
      <c r="D37" s="21"/>
      <c r="E37" s="21"/>
      <c r="F37" s="21"/>
      <c r="G37" s="22"/>
      <c r="H37" s="38">
        <v>0.01</v>
      </c>
      <c r="I37" s="36">
        <f>I31*H37</f>
        <v>26.19068852</v>
      </c>
      <c r="J37" s="30"/>
      <c r="K37" s="30"/>
      <c r="L37" s="30"/>
      <c r="M37" s="30"/>
      <c r="N37" s="18"/>
      <c r="O37" s="18"/>
      <c r="P37" s="18"/>
      <c r="Q37" s="18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</row>
    <row r="38" ht="14.25" customHeight="1">
      <c r="A38" s="34" t="s">
        <v>50</v>
      </c>
      <c r="B38" s="24" t="s">
        <v>51</v>
      </c>
      <c r="C38" s="21"/>
      <c r="D38" s="21"/>
      <c r="E38" s="21"/>
      <c r="F38" s="21"/>
      <c r="G38" s="22"/>
      <c r="H38" s="38">
        <v>0.006</v>
      </c>
      <c r="I38" s="36">
        <f>I31*H38</f>
        <v>15.71441311</v>
      </c>
      <c r="J38" s="30"/>
      <c r="K38" s="30"/>
      <c r="L38" s="30"/>
      <c r="M38" s="30"/>
      <c r="N38" s="18"/>
      <c r="O38" s="18"/>
      <c r="P38" s="18"/>
      <c r="Q38" s="18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</row>
    <row r="39" ht="14.25" customHeight="1">
      <c r="A39" s="34" t="s">
        <v>52</v>
      </c>
      <c r="B39" s="24" t="s">
        <v>53</v>
      </c>
      <c r="C39" s="21"/>
      <c r="D39" s="21"/>
      <c r="E39" s="21"/>
      <c r="F39" s="21"/>
      <c r="G39" s="22"/>
      <c r="H39" s="38">
        <v>0.002</v>
      </c>
      <c r="I39" s="36">
        <f>I31*H39</f>
        <v>5.238137704</v>
      </c>
      <c r="J39" s="30"/>
      <c r="K39" s="30"/>
      <c r="L39" s="30"/>
      <c r="M39" s="30"/>
      <c r="N39" s="18"/>
      <c r="O39" s="18"/>
      <c r="P39" s="18"/>
      <c r="Q39" s="18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</row>
    <row r="40" ht="14.25" customHeight="1">
      <c r="A40" s="34" t="s">
        <v>54</v>
      </c>
      <c r="B40" s="24" t="s">
        <v>55</v>
      </c>
      <c r="C40" s="21"/>
      <c r="D40" s="21"/>
      <c r="E40" s="21"/>
      <c r="F40" s="21"/>
      <c r="G40" s="22"/>
      <c r="H40" s="38">
        <v>0.08</v>
      </c>
      <c r="I40" s="36">
        <f>I31*H40</f>
        <v>209.5255082</v>
      </c>
      <c r="J40" s="30"/>
      <c r="K40" s="30"/>
      <c r="L40" s="30"/>
      <c r="M40" s="30"/>
      <c r="N40" s="18"/>
      <c r="O40" s="18"/>
      <c r="P40" s="18"/>
      <c r="Q40" s="18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</row>
    <row r="41" ht="14.25" customHeight="1">
      <c r="A41" s="35" t="s">
        <v>56</v>
      </c>
      <c r="B41" s="21"/>
      <c r="C41" s="21"/>
      <c r="D41" s="21"/>
      <c r="E41" s="21"/>
      <c r="F41" s="21"/>
      <c r="G41" s="22"/>
      <c r="H41" s="42">
        <f t="shared" ref="H41:I41" si="2">SUM(H33:H40)</f>
        <v>0.338</v>
      </c>
      <c r="I41" s="39">
        <f t="shared" si="2"/>
        <v>885.245272</v>
      </c>
      <c r="J41" s="31"/>
      <c r="K41" s="30"/>
      <c r="L41" s="30"/>
      <c r="M41" s="30"/>
      <c r="N41" s="18"/>
      <c r="O41" s="18"/>
      <c r="P41" s="18"/>
      <c r="Q41" s="18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</row>
    <row r="42" ht="14.25" customHeight="1">
      <c r="A42" s="1"/>
      <c r="B42" s="1"/>
      <c r="C42" s="1"/>
      <c r="D42" s="1"/>
      <c r="E42" s="1"/>
      <c r="F42" s="1"/>
      <c r="G42" s="1"/>
      <c r="H42" s="46"/>
      <c r="I42" s="49"/>
      <c r="J42" s="31"/>
      <c r="K42" s="30"/>
      <c r="L42" s="30"/>
      <c r="M42" s="30"/>
      <c r="N42" s="18"/>
      <c r="O42" s="18"/>
      <c r="P42" s="18"/>
      <c r="Q42" s="18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</row>
    <row r="43" ht="12.75" customHeight="1">
      <c r="A43" s="35" t="s">
        <v>57</v>
      </c>
      <c r="B43" s="21"/>
      <c r="C43" s="21"/>
      <c r="D43" s="21"/>
      <c r="E43" s="21"/>
      <c r="F43" s="21"/>
      <c r="G43" s="22"/>
      <c r="H43" s="42"/>
      <c r="I43" s="34" t="s">
        <v>35</v>
      </c>
      <c r="J43" s="30"/>
      <c r="K43" s="30"/>
      <c r="L43" s="30"/>
      <c r="M43" s="30"/>
      <c r="N43" s="18"/>
      <c r="O43" s="18"/>
      <c r="P43" s="18"/>
      <c r="Q43" s="18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</row>
    <row r="44" ht="12.75" customHeight="1">
      <c r="A44" s="34" t="s">
        <v>14</v>
      </c>
      <c r="B44" s="24" t="s">
        <v>58</v>
      </c>
      <c r="C44" s="21"/>
      <c r="D44" s="21"/>
      <c r="E44" s="21"/>
      <c r="F44" s="21"/>
      <c r="G44" s="22"/>
      <c r="H44" s="50"/>
      <c r="I44" s="36">
        <f>'Benefícios'!G9</f>
        <v>62.4024</v>
      </c>
      <c r="J44" s="51"/>
      <c r="K44" s="51"/>
      <c r="L44" s="51"/>
      <c r="M44" s="51"/>
      <c r="N44" s="52"/>
      <c r="O44" s="52"/>
      <c r="P44" s="52"/>
      <c r="Q44" s="52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</row>
    <row r="45" ht="14.25" customHeight="1">
      <c r="A45" s="34" t="s">
        <v>16</v>
      </c>
      <c r="B45" s="24" t="s">
        <v>59</v>
      </c>
      <c r="C45" s="21"/>
      <c r="D45" s="21"/>
      <c r="E45" s="21"/>
      <c r="F45" s="21"/>
      <c r="G45" s="22"/>
      <c r="H45" s="36"/>
      <c r="I45" s="36">
        <f>'Benefícios'!H9</f>
        <v>408.6</v>
      </c>
      <c r="J45" s="31"/>
      <c r="K45" s="30"/>
      <c r="L45" s="30"/>
      <c r="M45" s="30"/>
      <c r="N45" s="18"/>
      <c r="O45" s="18"/>
      <c r="P45" s="18"/>
      <c r="Q45" s="18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</row>
    <row r="46" ht="14.25" customHeight="1">
      <c r="A46" s="34" t="s">
        <v>19</v>
      </c>
      <c r="B46" s="24" t="s">
        <v>60</v>
      </c>
      <c r="C46" s="21"/>
      <c r="D46" s="21"/>
      <c r="E46" s="21"/>
      <c r="F46" s="21"/>
      <c r="G46" s="22"/>
      <c r="H46" s="54">
        <f>'Benefícios'!F23</f>
        <v>0</v>
      </c>
      <c r="I46" s="36">
        <f>H46</f>
        <v>0</v>
      </c>
      <c r="J46" s="55"/>
      <c r="K46" s="30"/>
      <c r="L46" s="30"/>
      <c r="M46" s="30"/>
      <c r="N46" s="18"/>
      <c r="O46" s="18"/>
      <c r="P46" s="18"/>
      <c r="Q46" s="18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ht="14.25" customHeight="1">
      <c r="A47" s="34" t="s">
        <v>21</v>
      </c>
      <c r="B47" s="24" t="s">
        <v>61</v>
      </c>
      <c r="C47" s="21"/>
      <c r="D47" s="21"/>
      <c r="E47" s="21"/>
      <c r="F47" s="21"/>
      <c r="G47" s="22"/>
      <c r="H47" s="54"/>
      <c r="I47" s="36">
        <f>H47/12</f>
        <v>0</v>
      </c>
      <c r="J47" s="55"/>
      <c r="K47" s="30"/>
      <c r="L47" s="30"/>
      <c r="M47" s="30"/>
      <c r="N47" s="18"/>
      <c r="O47" s="18"/>
      <c r="P47" s="18"/>
      <c r="Q47" s="18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</row>
    <row r="48" ht="14.25" customHeight="1">
      <c r="A48" s="34" t="s">
        <v>48</v>
      </c>
      <c r="B48" s="24" t="s">
        <v>132</v>
      </c>
      <c r="C48" s="21"/>
      <c r="D48" s="21"/>
      <c r="E48" s="21"/>
      <c r="F48" s="21"/>
      <c r="G48" s="22"/>
      <c r="H48" s="36"/>
      <c r="I48" s="36">
        <f>'Benefícios'!C27</f>
        <v>36.57</v>
      </c>
      <c r="J48" s="55"/>
      <c r="K48" s="30"/>
      <c r="L48" s="30"/>
      <c r="M48" s="30"/>
      <c r="N48" s="18"/>
      <c r="O48" s="18"/>
      <c r="P48" s="18"/>
      <c r="Q48" s="18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</row>
    <row r="49" ht="14.25" customHeight="1">
      <c r="A49" s="34" t="s">
        <v>50</v>
      </c>
      <c r="B49" s="24" t="s">
        <v>62</v>
      </c>
      <c r="C49" s="21"/>
      <c r="D49" s="21"/>
      <c r="E49" s="21"/>
      <c r="F49" s="21"/>
      <c r="G49" s="22"/>
      <c r="H49" s="36"/>
      <c r="I49" s="36">
        <v>0.0</v>
      </c>
      <c r="J49" s="55"/>
      <c r="K49" s="30"/>
      <c r="L49" s="30"/>
      <c r="M49" s="30"/>
      <c r="N49" s="18"/>
      <c r="O49" s="18"/>
      <c r="P49" s="18"/>
      <c r="Q49" s="18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</row>
    <row r="50" ht="14.25" customHeight="1">
      <c r="A50" s="35" t="s">
        <v>63</v>
      </c>
      <c r="B50" s="21"/>
      <c r="C50" s="21"/>
      <c r="D50" s="21"/>
      <c r="E50" s="21"/>
      <c r="F50" s="21"/>
      <c r="G50" s="21"/>
      <c r="H50" s="22"/>
      <c r="I50" s="39">
        <f>TRUNC(SUM(I44:I49),2)</f>
        <v>507.57</v>
      </c>
      <c r="J50" s="31"/>
      <c r="K50" s="30"/>
      <c r="L50" s="30"/>
      <c r="M50" s="30"/>
      <c r="N50" s="18"/>
      <c r="O50" s="18"/>
      <c r="P50" s="18"/>
      <c r="Q50" s="18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ht="14.25" customHeight="1">
      <c r="A51" s="1"/>
      <c r="B51" s="1"/>
      <c r="C51" s="1"/>
      <c r="D51" s="1"/>
      <c r="E51" s="1"/>
      <c r="F51" s="1"/>
      <c r="G51" s="1"/>
      <c r="H51" s="46"/>
      <c r="I51" s="49"/>
      <c r="J51" s="30"/>
      <c r="K51" s="30"/>
      <c r="L51" s="30"/>
      <c r="M51" s="30"/>
      <c r="N51" s="18"/>
      <c r="O51" s="18"/>
      <c r="P51" s="18"/>
      <c r="Q51" s="18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</row>
    <row r="52" ht="14.25" customHeight="1">
      <c r="A52" s="1"/>
      <c r="B52" s="1"/>
      <c r="C52" s="1"/>
      <c r="D52" s="1"/>
      <c r="E52" s="1"/>
      <c r="F52" s="1"/>
      <c r="G52" s="1"/>
      <c r="H52" s="46"/>
      <c r="I52" s="49"/>
      <c r="J52" s="30"/>
      <c r="K52" s="30"/>
      <c r="L52" s="30"/>
      <c r="M52" s="30"/>
      <c r="N52" s="18"/>
      <c r="O52" s="18"/>
      <c r="P52" s="18"/>
      <c r="Q52" s="18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</row>
    <row r="53" ht="14.25" customHeight="1">
      <c r="A53" s="20" t="s">
        <v>64</v>
      </c>
      <c r="B53" s="21"/>
      <c r="C53" s="21"/>
      <c r="D53" s="21"/>
      <c r="E53" s="21"/>
      <c r="F53" s="21"/>
      <c r="G53" s="21"/>
      <c r="H53" s="21"/>
      <c r="I53" s="22"/>
      <c r="J53" s="30"/>
      <c r="K53" s="30"/>
      <c r="L53" s="30"/>
      <c r="M53" s="30"/>
      <c r="N53" s="18"/>
      <c r="O53" s="18"/>
      <c r="P53" s="18"/>
      <c r="Q53" s="18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</row>
    <row r="54" ht="12.75" customHeight="1">
      <c r="A54" s="35" t="s">
        <v>65</v>
      </c>
      <c r="B54" s="21"/>
      <c r="C54" s="21"/>
      <c r="D54" s="21"/>
      <c r="E54" s="21"/>
      <c r="F54" s="21"/>
      <c r="G54" s="21"/>
      <c r="H54" s="22"/>
      <c r="I54" s="34" t="s">
        <v>35</v>
      </c>
      <c r="J54" s="30"/>
      <c r="K54" s="30"/>
      <c r="L54" s="30"/>
      <c r="M54" s="30"/>
      <c r="N54" s="18"/>
      <c r="O54" s="18"/>
      <c r="P54" s="18"/>
      <c r="Q54" s="18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</row>
    <row r="55" ht="12.75" customHeight="1">
      <c r="A55" s="34" t="s">
        <v>66</v>
      </c>
      <c r="B55" s="24" t="s">
        <v>67</v>
      </c>
      <c r="C55" s="21"/>
      <c r="D55" s="21"/>
      <c r="E55" s="21"/>
      <c r="F55" s="21"/>
      <c r="G55" s="21"/>
      <c r="H55" s="22"/>
      <c r="I55" s="36">
        <f>I29</f>
        <v>426.2988521</v>
      </c>
      <c r="J55" s="30"/>
      <c r="K55" s="30"/>
      <c r="L55" s="30"/>
      <c r="M55" s="30"/>
      <c r="N55" s="18"/>
      <c r="O55" s="18"/>
      <c r="P55" s="18"/>
      <c r="Q55" s="18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</row>
    <row r="56" ht="14.25" customHeight="1">
      <c r="A56" s="34" t="s">
        <v>68</v>
      </c>
      <c r="B56" s="24" t="s">
        <v>69</v>
      </c>
      <c r="C56" s="21"/>
      <c r="D56" s="21"/>
      <c r="E56" s="21"/>
      <c r="F56" s="21"/>
      <c r="G56" s="21"/>
      <c r="H56" s="22"/>
      <c r="I56" s="36">
        <f>I41</f>
        <v>885.245272</v>
      </c>
      <c r="J56" s="30"/>
      <c r="K56" s="30"/>
      <c r="L56" s="30"/>
      <c r="M56" s="30"/>
      <c r="N56" s="18"/>
      <c r="O56" s="18"/>
      <c r="P56" s="18"/>
      <c r="Q56" s="18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</row>
    <row r="57" ht="14.25" customHeight="1">
      <c r="A57" s="34" t="s">
        <v>70</v>
      </c>
      <c r="B57" s="24" t="s">
        <v>71</v>
      </c>
      <c r="C57" s="21"/>
      <c r="D57" s="21"/>
      <c r="E57" s="21"/>
      <c r="F57" s="21"/>
      <c r="G57" s="21"/>
      <c r="H57" s="22"/>
      <c r="I57" s="36">
        <f>I50</f>
        <v>507.57</v>
      </c>
      <c r="J57" s="30"/>
      <c r="K57" s="30"/>
      <c r="L57" s="30"/>
      <c r="M57" s="30"/>
      <c r="N57" s="18"/>
      <c r="O57" s="18"/>
      <c r="P57" s="18"/>
      <c r="Q57" s="18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</row>
    <row r="58" ht="14.25" customHeight="1">
      <c r="A58" s="35" t="s">
        <v>72</v>
      </c>
      <c r="B58" s="21"/>
      <c r="C58" s="21"/>
      <c r="D58" s="21"/>
      <c r="E58" s="21"/>
      <c r="F58" s="21"/>
      <c r="G58" s="21"/>
      <c r="H58" s="22"/>
      <c r="I58" s="39">
        <f>TRUNC(SUM(I55:I57),2)</f>
        <v>1819.11</v>
      </c>
      <c r="J58" s="56"/>
      <c r="K58" s="51"/>
      <c r="L58" s="51"/>
      <c r="M58" s="51"/>
      <c r="N58" s="52"/>
      <c r="O58" s="52"/>
      <c r="P58" s="52"/>
      <c r="Q58" s="52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</row>
    <row r="59" ht="14.25" customHeight="1">
      <c r="A59" s="57"/>
      <c r="B59" s="58"/>
      <c r="C59" s="58"/>
      <c r="D59" s="58"/>
      <c r="E59" s="58"/>
      <c r="F59" s="58"/>
      <c r="G59" s="58"/>
      <c r="H59" s="58"/>
      <c r="I59" s="59"/>
      <c r="J59" s="30"/>
      <c r="K59" s="30"/>
      <c r="L59" s="30"/>
      <c r="M59" s="30"/>
      <c r="N59" s="18"/>
      <c r="O59" s="18"/>
      <c r="P59" s="18"/>
      <c r="Q59" s="18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</row>
    <row r="60" ht="14.25" customHeight="1">
      <c r="A60" s="20" t="s">
        <v>73</v>
      </c>
      <c r="B60" s="21"/>
      <c r="C60" s="21"/>
      <c r="D60" s="21"/>
      <c r="E60" s="21"/>
      <c r="F60" s="21"/>
      <c r="G60" s="21"/>
      <c r="H60" s="21"/>
      <c r="I60" s="22"/>
      <c r="J60" s="30"/>
      <c r="K60" s="30"/>
      <c r="L60" s="30"/>
      <c r="M60" s="30"/>
      <c r="N60" s="18"/>
      <c r="O60" s="18"/>
      <c r="P60" s="18"/>
      <c r="Q60" s="18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</row>
    <row r="61" ht="14.25" customHeight="1">
      <c r="A61" s="34">
        <v>3.0</v>
      </c>
      <c r="B61" s="35" t="s">
        <v>74</v>
      </c>
      <c r="C61" s="21"/>
      <c r="D61" s="21"/>
      <c r="E61" s="21"/>
      <c r="F61" s="21"/>
      <c r="G61" s="22"/>
      <c r="H61" s="34" t="s">
        <v>75</v>
      </c>
      <c r="I61" s="34" t="s">
        <v>35</v>
      </c>
      <c r="J61" s="30"/>
      <c r="K61" s="30"/>
      <c r="L61" s="30"/>
      <c r="M61" s="30"/>
      <c r="N61" s="18"/>
      <c r="O61" s="18"/>
      <c r="P61" s="18"/>
      <c r="Q61" s="18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</row>
    <row r="62" ht="14.25" customHeight="1">
      <c r="A62" s="34" t="s">
        <v>14</v>
      </c>
      <c r="B62" s="24" t="s">
        <v>76</v>
      </c>
      <c r="C62" s="21"/>
      <c r="D62" s="21"/>
      <c r="E62" s="21"/>
      <c r="F62" s="21"/>
      <c r="G62" s="22"/>
      <c r="H62" s="38">
        <f>0.05/12</f>
        <v>0.004166666667</v>
      </c>
      <c r="I62" s="36">
        <f>I23*H62</f>
        <v>9.136541667</v>
      </c>
      <c r="J62" s="31"/>
      <c r="K62" s="30"/>
      <c r="L62" s="30"/>
      <c r="M62" s="30"/>
      <c r="N62" s="18"/>
      <c r="O62" s="18"/>
      <c r="P62" s="18"/>
      <c r="Q62" s="18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</row>
    <row r="63" ht="14.25" customHeight="1">
      <c r="A63" s="34" t="s">
        <v>16</v>
      </c>
      <c r="B63" s="24" t="s">
        <v>77</v>
      </c>
      <c r="C63" s="21"/>
      <c r="D63" s="21"/>
      <c r="E63" s="21"/>
      <c r="F63" s="21"/>
      <c r="G63" s="22"/>
      <c r="H63" s="38">
        <f>(H62*0.08)</f>
        <v>0.0003333333333</v>
      </c>
      <c r="I63" s="36">
        <f>I23*H63</f>
        <v>0.7309233333</v>
      </c>
      <c r="J63" s="31"/>
      <c r="K63" s="30"/>
      <c r="L63" s="30"/>
      <c r="M63" s="30"/>
      <c r="N63" s="18"/>
      <c r="O63" s="18"/>
      <c r="P63" s="18"/>
      <c r="Q63" s="18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</row>
    <row r="64" ht="12.75" customHeight="1">
      <c r="A64" s="34" t="s">
        <v>19</v>
      </c>
      <c r="B64" s="24" t="s">
        <v>78</v>
      </c>
      <c r="C64" s="21"/>
      <c r="D64" s="21"/>
      <c r="E64" s="21"/>
      <c r="F64" s="21"/>
      <c r="G64" s="22"/>
      <c r="H64" s="38">
        <f>((0.4)*0.08)*H62</f>
        <v>0.0001333333333</v>
      </c>
      <c r="I64" s="36">
        <f>I23*H64</f>
        <v>0.2923693333</v>
      </c>
      <c r="J64" s="31"/>
      <c r="K64" s="51"/>
      <c r="L64" s="51"/>
      <c r="M64" s="51"/>
      <c r="N64" s="52"/>
      <c r="O64" s="52"/>
      <c r="P64" s="52"/>
      <c r="Q64" s="52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</row>
    <row r="65" ht="14.25" customHeight="1">
      <c r="A65" s="34" t="s">
        <v>21</v>
      </c>
      <c r="B65" s="24" t="s">
        <v>79</v>
      </c>
      <c r="C65" s="21"/>
      <c r="D65" s="21"/>
      <c r="E65" s="21"/>
      <c r="F65" s="21"/>
      <c r="G65" s="22"/>
      <c r="H65" s="38">
        <f>((1/30)*7)/12</f>
        <v>0.01944444444</v>
      </c>
      <c r="I65" s="36">
        <f>I23*H65</f>
        <v>42.63719444</v>
      </c>
      <c r="J65" s="31"/>
      <c r="K65" s="30"/>
      <c r="L65" s="30"/>
      <c r="M65" s="30"/>
      <c r="N65" s="18"/>
      <c r="O65" s="18"/>
      <c r="P65" s="18"/>
      <c r="Q65" s="18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</row>
    <row r="66" ht="14.25" customHeight="1">
      <c r="A66" s="34" t="s">
        <v>48</v>
      </c>
      <c r="B66" s="24" t="s">
        <v>80</v>
      </c>
      <c r="C66" s="21"/>
      <c r="D66" s="21"/>
      <c r="E66" s="21"/>
      <c r="F66" s="21"/>
      <c r="G66" s="22"/>
      <c r="H66" s="38">
        <f>((0.4)*0.08)*H65</f>
        <v>0.0006222222222</v>
      </c>
      <c r="I66" s="36">
        <f>I23*H66</f>
        <v>1.364390222</v>
      </c>
      <c r="J66" s="31"/>
      <c r="K66" s="30"/>
      <c r="L66" s="30"/>
      <c r="M66" s="30"/>
      <c r="N66" s="18"/>
      <c r="O66" s="18"/>
      <c r="P66" s="18"/>
      <c r="Q66" s="18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</row>
    <row r="67" ht="14.25" customHeight="1">
      <c r="A67" s="34" t="s">
        <v>50</v>
      </c>
      <c r="B67" s="24" t="s">
        <v>81</v>
      </c>
      <c r="C67" s="21"/>
      <c r="D67" s="21"/>
      <c r="E67" s="21"/>
      <c r="F67" s="21"/>
      <c r="G67" s="22"/>
      <c r="H67" s="38">
        <f>(0.4)*0.08</f>
        <v>0.032</v>
      </c>
      <c r="I67" s="36">
        <f>I23*H67</f>
        <v>70.16864</v>
      </c>
      <c r="J67" s="31"/>
      <c r="K67" s="30"/>
      <c r="L67" s="30"/>
      <c r="M67" s="30"/>
      <c r="N67" s="18"/>
      <c r="O67" s="18"/>
      <c r="P67" s="18"/>
      <c r="Q67" s="18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</row>
    <row r="68" ht="14.25" customHeight="1">
      <c r="A68" s="34" t="s">
        <v>52</v>
      </c>
      <c r="B68" s="24" t="s">
        <v>82</v>
      </c>
      <c r="C68" s="21"/>
      <c r="D68" s="21"/>
      <c r="E68" s="21"/>
      <c r="F68" s="21"/>
      <c r="G68" s="22"/>
      <c r="H68" s="38">
        <f>H65*H41</f>
        <v>0.006572222222</v>
      </c>
      <c r="I68" s="36">
        <f>I23*H68</f>
        <v>14.41137172</v>
      </c>
      <c r="J68" s="31"/>
      <c r="K68" s="30"/>
      <c r="L68" s="30"/>
      <c r="M68" s="30"/>
      <c r="N68" s="18"/>
      <c r="O68" s="18"/>
      <c r="P68" s="18"/>
      <c r="Q68" s="18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</row>
    <row r="69" ht="14.25" customHeight="1">
      <c r="A69" s="35" t="s">
        <v>83</v>
      </c>
      <c r="B69" s="21"/>
      <c r="C69" s="21"/>
      <c r="D69" s="21"/>
      <c r="E69" s="21"/>
      <c r="F69" s="21"/>
      <c r="G69" s="22"/>
      <c r="H69" s="42">
        <f t="shared" ref="H69:I69" si="3">SUM(H62:H68)</f>
        <v>0.06327222222</v>
      </c>
      <c r="I69" s="39">
        <f t="shared" si="3"/>
        <v>138.7414307</v>
      </c>
      <c r="J69" s="31"/>
      <c r="K69" s="30"/>
      <c r="L69" s="30"/>
      <c r="M69" s="30"/>
      <c r="N69" s="18"/>
      <c r="O69" s="18"/>
      <c r="P69" s="18"/>
      <c r="Q69" s="18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</row>
    <row r="70" ht="14.25" customHeight="1">
      <c r="A70" s="35"/>
      <c r="B70" s="21"/>
      <c r="C70" s="21"/>
      <c r="D70" s="21"/>
      <c r="E70" s="21"/>
      <c r="F70" s="21"/>
      <c r="G70" s="21"/>
      <c r="H70" s="21"/>
      <c r="I70" s="21"/>
      <c r="J70" s="51"/>
      <c r="K70" s="51"/>
      <c r="L70" s="51"/>
      <c r="M70" s="51"/>
      <c r="N70" s="52"/>
      <c r="O70" s="52"/>
      <c r="P70" s="52"/>
      <c r="Q70" s="52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</row>
    <row r="71" ht="14.25" customHeight="1">
      <c r="A71" s="20" t="s">
        <v>84</v>
      </c>
      <c r="B71" s="21"/>
      <c r="C71" s="21"/>
      <c r="D71" s="21"/>
      <c r="E71" s="21"/>
      <c r="F71" s="21"/>
      <c r="G71" s="21"/>
      <c r="H71" s="21"/>
      <c r="I71" s="22"/>
      <c r="J71" s="30"/>
      <c r="K71" s="30"/>
      <c r="L71" s="30"/>
      <c r="M71" s="30"/>
      <c r="N71" s="18"/>
      <c r="O71" s="18"/>
      <c r="P71" s="18"/>
      <c r="Q71" s="18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ht="14.25" customHeight="1">
      <c r="A72" s="1"/>
      <c r="B72" s="1"/>
      <c r="C72" s="1"/>
      <c r="D72" s="1"/>
      <c r="E72" s="1"/>
      <c r="F72" s="1"/>
      <c r="G72" s="1"/>
      <c r="H72" s="46" t="s">
        <v>85</v>
      </c>
      <c r="I72" s="60">
        <f>I23</f>
        <v>2192.77</v>
      </c>
      <c r="J72" s="30"/>
      <c r="K72" s="30"/>
      <c r="L72" s="30"/>
      <c r="M72" s="30"/>
      <c r="N72" s="18"/>
      <c r="O72" s="18"/>
      <c r="P72" s="18"/>
      <c r="Q72" s="18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</row>
    <row r="73" ht="14.25" customHeight="1">
      <c r="A73" s="35" t="s">
        <v>86</v>
      </c>
      <c r="B73" s="21"/>
      <c r="C73" s="21"/>
      <c r="D73" s="21"/>
      <c r="E73" s="21"/>
      <c r="F73" s="21"/>
      <c r="G73" s="22"/>
      <c r="H73" s="34" t="s">
        <v>75</v>
      </c>
      <c r="I73" s="34" t="s">
        <v>35</v>
      </c>
      <c r="J73" s="30"/>
      <c r="K73" s="30"/>
      <c r="L73" s="30"/>
      <c r="M73" s="30"/>
      <c r="N73" s="18"/>
      <c r="O73" s="18"/>
      <c r="P73" s="18"/>
      <c r="Q73" s="18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</row>
    <row r="74" ht="14.25" customHeight="1">
      <c r="A74" s="34" t="s">
        <v>14</v>
      </c>
      <c r="B74" s="24" t="s">
        <v>87</v>
      </c>
      <c r="C74" s="21"/>
      <c r="D74" s="21"/>
      <c r="E74" s="21"/>
      <c r="F74" s="21"/>
      <c r="G74" s="22"/>
      <c r="H74" s="38">
        <f>H28/12</f>
        <v>0.009259259259</v>
      </c>
      <c r="I74" s="36">
        <f>I72*H74</f>
        <v>20.30342593</v>
      </c>
      <c r="J74" s="41"/>
      <c r="K74" s="30"/>
      <c r="L74" s="30"/>
      <c r="M74" s="30"/>
      <c r="N74" s="18"/>
      <c r="O74" s="18"/>
      <c r="P74" s="18"/>
      <c r="Q74" s="18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</row>
    <row r="75" ht="12.75" customHeight="1">
      <c r="A75" s="34" t="s">
        <v>16</v>
      </c>
      <c r="B75" s="24" t="s">
        <v>88</v>
      </c>
      <c r="C75" s="21"/>
      <c r="D75" s="21"/>
      <c r="E75" s="21"/>
      <c r="F75" s="21"/>
      <c r="G75" s="22"/>
      <c r="H75" s="38">
        <f>(5.96/30)*(1/12)</f>
        <v>0.01655555556</v>
      </c>
      <c r="I75" s="36">
        <f>I72*H75</f>
        <v>36.30252556</v>
      </c>
      <c r="J75" s="41"/>
      <c r="K75" s="30"/>
      <c r="L75" s="30"/>
      <c r="M75" s="30"/>
      <c r="N75" s="18"/>
      <c r="O75" s="18"/>
      <c r="P75" s="18"/>
      <c r="Q75" s="18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</row>
    <row r="76" ht="14.25" customHeight="1">
      <c r="A76" s="34" t="s">
        <v>19</v>
      </c>
      <c r="B76" s="24" t="s">
        <v>89</v>
      </c>
      <c r="C76" s="21"/>
      <c r="D76" s="21"/>
      <c r="E76" s="21"/>
      <c r="F76" s="21"/>
      <c r="G76" s="22"/>
      <c r="H76" s="38">
        <f>((5/30)/12)*0.015</f>
        <v>0.0002083333333</v>
      </c>
      <c r="I76" s="36">
        <f>I72*H76</f>
        <v>0.4568270833</v>
      </c>
      <c r="J76" s="31"/>
      <c r="K76" s="30"/>
      <c r="L76" s="30"/>
      <c r="M76" s="30"/>
      <c r="N76" s="18"/>
      <c r="O76" s="18"/>
      <c r="P76" s="18"/>
      <c r="Q76" s="18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</row>
    <row r="77" ht="14.25" customHeight="1">
      <c r="A77" s="34" t="s">
        <v>21</v>
      </c>
      <c r="B77" s="24" t="s">
        <v>141</v>
      </c>
      <c r="C77" s="21"/>
      <c r="D77" s="21"/>
      <c r="E77" s="21"/>
      <c r="F77" s="21"/>
      <c r="G77" s="22"/>
      <c r="H77" s="38">
        <f>((15/30)/12)*0.0078</f>
        <v>0.000325</v>
      </c>
      <c r="I77" s="36">
        <f>I72*H77</f>
        <v>0.71265025</v>
      </c>
      <c r="J77" s="31"/>
      <c r="K77" s="30"/>
      <c r="L77" s="30"/>
      <c r="M77" s="30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</row>
    <row r="78" ht="14.25" customHeight="1">
      <c r="A78" s="34" t="s">
        <v>48</v>
      </c>
      <c r="B78" s="24" t="s">
        <v>91</v>
      </c>
      <c r="C78" s="21"/>
      <c r="D78" s="21"/>
      <c r="E78" s="21"/>
      <c r="F78" s="21"/>
      <c r="G78" s="22"/>
      <c r="H78" s="38">
        <f>((0.0144*0.1)*0.4509)*(6/12)</f>
        <v>0.000324648</v>
      </c>
      <c r="I78" s="36">
        <f>I72*H78</f>
        <v>0.711878395</v>
      </c>
      <c r="J78" s="31"/>
      <c r="K78" s="30"/>
      <c r="L78" s="30"/>
      <c r="M78" s="30"/>
      <c r="N78" s="18"/>
      <c r="O78" s="18"/>
      <c r="P78" s="18"/>
      <c r="Q78" s="18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</row>
    <row r="79" ht="14.25" customHeight="1">
      <c r="A79" s="34" t="s">
        <v>50</v>
      </c>
      <c r="B79" s="24" t="s">
        <v>92</v>
      </c>
      <c r="C79" s="21"/>
      <c r="D79" s="21"/>
      <c r="E79" s="21"/>
      <c r="F79" s="21"/>
      <c r="G79" s="22"/>
      <c r="H79" s="38">
        <f>SUM(H74:H78)*H41</f>
        <v>0.009015405098</v>
      </c>
      <c r="I79" s="36">
        <f>I72*H79</f>
        <v>19.76870984</v>
      </c>
      <c r="J79" s="31"/>
      <c r="K79" s="30"/>
      <c r="L79" s="30"/>
      <c r="M79" s="30"/>
      <c r="N79" s="18"/>
      <c r="O79" s="18"/>
      <c r="P79" s="18"/>
      <c r="Q79" s="18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</row>
    <row r="80" ht="14.25" customHeight="1">
      <c r="A80" s="35" t="s">
        <v>93</v>
      </c>
      <c r="B80" s="21"/>
      <c r="C80" s="21"/>
      <c r="D80" s="21"/>
      <c r="E80" s="21"/>
      <c r="F80" s="21"/>
      <c r="G80" s="22"/>
      <c r="H80" s="42">
        <f>SUM(H74:H79)</f>
        <v>0.03568820125</v>
      </c>
      <c r="I80" s="39">
        <f>TRUNC(SUM(I74:I79),2)</f>
        <v>78.25</v>
      </c>
      <c r="J80" s="56"/>
      <c r="K80" s="51"/>
      <c r="L80" s="51"/>
      <c r="M80" s="51"/>
      <c r="N80" s="52"/>
      <c r="O80" s="52"/>
      <c r="P80" s="52"/>
      <c r="Q80" s="52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</row>
    <row r="81" ht="16.5" customHeight="1">
      <c r="A81" s="61"/>
      <c r="B81" s="10"/>
      <c r="C81" s="10"/>
      <c r="D81" s="10"/>
      <c r="E81" s="10"/>
      <c r="F81" s="10"/>
      <c r="G81" s="10"/>
      <c r="H81" s="10"/>
      <c r="I81" s="10"/>
      <c r="J81" s="30"/>
      <c r="K81" s="30"/>
      <c r="L81" s="30"/>
      <c r="M81" s="30"/>
      <c r="N81" s="18"/>
      <c r="O81" s="18"/>
      <c r="P81" s="18"/>
      <c r="Q81" s="18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</row>
    <row r="82" ht="14.25" customHeight="1">
      <c r="A82" s="35" t="s">
        <v>94</v>
      </c>
      <c r="B82" s="21"/>
      <c r="C82" s="21"/>
      <c r="D82" s="21"/>
      <c r="E82" s="21"/>
      <c r="F82" s="21"/>
      <c r="G82" s="22"/>
      <c r="H82" s="34"/>
      <c r="I82" s="34" t="s">
        <v>35</v>
      </c>
      <c r="J82" s="30"/>
      <c r="K82" s="30"/>
      <c r="L82" s="30"/>
      <c r="M82" s="30"/>
      <c r="N82" s="18"/>
      <c r="O82" s="18"/>
      <c r="P82" s="18"/>
      <c r="Q82" s="18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ht="14.25" customHeight="1">
      <c r="A83" s="34" t="s">
        <v>14</v>
      </c>
      <c r="B83" s="24" t="s">
        <v>95</v>
      </c>
      <c r="C83" s="21"/>
      <c r="D83" s="21"/>
      <c r="E83" s="21"/>
      <c r="F83" s="21"/>
      <c r="G83" s="22"/>
      <c r="H83" s="38"/>
      <c r="I83" s="36">
        <f>'Benefícios'!J9</f>
        <v>234.9404143</v>
      </c>
      <c r="J83" s="30"/>
      <c r="K83" s="30"/>
      <c r="L83" s="30"/>
      <c r="M83" s="30"/>
      <c r="N83" s="18"/>
      <c r="O83" s="18"/>
      <c r="P83" s="18"/>
      <c r="Q83" s="18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  <row r="84" ht="14.25" customHeight="1">
      <c r="A84" s="35" t="s">
        <v>96</v>
      </c>
      <c r="B84" s="21"/>
      <c r="C84" s="21"/>
      <c r="D84" s="21"/>
      <c r="E84" s="21"/>
      <c r="F84" s="21"/>
      <c r="G84" s="22"/>
      <c r="H84" s="42"/>
      <c r="I84" s="39">
        <v>0.0</v>
      </c>
      <c r="J84" s="31"/>
      <c r="K84" s="30"/>
      <c r="L84" s="30"/>
      <c r="M84" s="30"/>
      <c r="N84" s="18"/>
      <c r="O84" s="18"/>
      <c r="P84" s="18"/>
      <c r="Q84" s="18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</row>
    <row r="85" ht="14.25" customHeight="1">
      <c r="A85" s="61"/>
      <c r="B85" s="61"/>
      <c r="C85" s="61"/>
      <c r="D85" s="61"/>
      <c r="E85" s="61"/>
      <c r="F85" s="61"/>
      <c r="G85" s="61"/>
      <c r="H85" s="61"/>
      <c r="I85" s="61"/>
      <c r="J85" s="30"/>
      <c r="K85" s="30"/>
      <c r="L85" s="30"/>
      <c r="M85" s="30"/>
      <c r="N85" s="18"/>
      <c r="O85" s="18"/>
      <c r="P85" s="18"/>
      <c r="Q85" s="18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ht="12.75" customHeight="1">
      <c r="A86" s="20" t="s">
        <v>97</v>
      </c>
      <c r="B86" s="21"/>
      <c r="C86" s="21"/>
      <c r="D86" s="21"/>
      <c r="E86" s="21"/>
      <c r="F86" s="21"/>
      <c r="G86" s="21"/>
      <c r="H86" s="21"/>
      <c r="I86" s="22"/>
      <c r="J86" s="30"/>
      <c r="K86" s="30"/>
      <c r="L86" s="41"/>
      <c r="M86" s="30"/>
      <c r="N86" s="18"/>
      <c r="O86" s="18"/>
      <c r="P86" s="18"/>
      <c r="Q86" s="18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ht="14.25" customHeight="1">
      <c r="A87" s="35" t="s">
        <v>98</v>
      </c>
      <c r="B87" s="21"/>
      <c r="C87" s="21"/>
      <c r="D87" s="21"/>
      <c r="E87" s="21"/>
      <c r="F87" s="21"/>
      <c r="G87" s="21"/>
      <c r="H87" s="22"/>
      <c r="I87" s="34" t="s">
        <v>35</v>
      </c>
      <c r="J87" s="30"/>
      <c r="K87" s="30"/>
      <c r="L87" s="30"/>
      <c r="M87" s="30"/>
      <c r="N87" s="18"/>
      <c r="O87" s="18"/>
      <c r="P87" s="18"/>
      <c r="Q87" s="18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</row>
    <row r="88" ht="14.25" customHeight="1">
      <c r="A88" s="34" t="s">
        <v>99</v>
      </c>
      <c r="B88" s="24" t="s">
        <v>100</v>
      </c>
      <c r="C88" s="21"/>
      <c r="D88" s="21"/>
      <c r="E88" s="21"/>
      <c r="F88" s="21"/>
      <c r="G88" s="21"/>
      <c r="H88" s="22"/>
      <c r="I88" s="36">
        <f>I80</f>
        <v>78.25</v>
      </c>
      <c r="J88" s="30"/>
      <c r="K88" s="30"/>
      <c r="L88" s="30"/>
      <c r="M88" s="30"/>
      <c r="N88" s="18"/>
      <c r="O88" s="18"/>
      <c r="P88" s="18"/>
      <c r="Q88" s="18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</row>
    <row r="89" ht="12.75" customHeight="1">
      <c r="A89" s="34" t="s">
        <v>101</v>
      </c>
      <c r="B89" s="24" t="s">
        <v>102</v>
      </c>
      <c r="C89" s="21"/>
      <c r="D89" s="21"/>
      <c r="E89" s="21"/>
      <c r="F89" s="21"/>
      <c r="G89" s="21"/>
      <c r="H89" s="22"/>
      <c r="I89" s="36">
        <f>I83</f>
        <v>234.9404143</v>
      </c>
      <c r="J89" s="30"/>
      <c r="K89" s="30"/>
      <c r="L89" s="30"/>
      <c r="M89" s="30"/>
      <c r="N89" s="18"/>
      <c r="O89" s="18"/>
      <c r="P89" s="18"/>
      <c r="Q89" s="18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</row>
    <row r="90" ht="18.0" customHeight="1">
      <c r="A90" s="35" t="s">
        <v>103</v>
      </c>
      <c r="B90" s="21"/>
      <c r="C90" s="21"/>
      <c r="D90" s="21"/>
      <c r="E90" s="21"/>
      <c r="F90" s="21"/>
      <c r="G90" s="21"/>
      <c r="H90" s="22"/>
      <c r="I90" s="39">
        <f>TRUNC(SUM(I88:I89),2)</f>
        <v>313.19</v>
      </c>
      <c r="J90" s="31"/>
      <c r="K90" s="30"/>
      <c r="L90" s="30"/>
      <c r="M90" s="30"/>
      <c r="N90" s="18"/>
      <c r="O90" s="18"/>
      <c r="P90" s="18"/>
      <c r="Q90" s="18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</row>
    <row r="91" ht="14.25" customHeight="1">
      <c r="A91" s="57"/>
      <c r="B91" s="58"/>
      <c r="C91" s="58"/>
      <c r="D91" s="58"/>
      <c r="E91" s="58"/>
      <c r="F91" s="58"/>
      <c r="G91" s="58"/>
      <c r="H91" s="58"/>
      <c r="I91" s="59"/>
      <c r="J91" s="30"/>
      <c r="K91" s="30"/>
      <c r="L91" s="30"/>
      <c r="M91" s="30"/>
      <c r="N91" s="18"/>
      <c r="O91" s="18"/>
      <c r="P91" s="18"/>
      <c r="Q91" s="18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</row>
    <row r="92" ht="14.25" customHeight="1">
      <c r="A92" s="20" t="s">
        <v>104</v>
      </c>
      <c r="B92" s="21"/>
      <c r="C92" s="21"/>
      <c r="D92" s="21"/>
      <c r="E92" s="21"/>
      <c r="F92" s="21"/>
      <c r="G92" s="21"/>
      <c r="H92" s="21"/>
      <c r="I92" s="22"/>
      <c r="J92" s="30"/>
      <c r="K92" s="30"/>
      <c r="L92" s="30"/>
      <c r="M92" s="30"/>
      <c r="N92" s="18"/>
      <c r="O92" s="18"/>
      <c r="P92" s="18"/>
      <c r="Q92" s="18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</row>
    <row r="93" ht="14.25" customHeight="1">
      <c r="A93" s="34">
        <v>5.0</v>
      </c>
      <c r="B93" s="35" t="s">
        <v>105</v>
      </c>
      <c r="C93" s="21"/>
      <c r="D93" s="21"/>
      <c r="E93" s="21"/>
      <c r="F93" s="21"/>
      <c r="G93" s="22"/>
      <c r="H93" s="34"/>
      <c r="I93" s="34" t="s">
        <v>35</v>
      </c>
      <c r="J93" s="30"/>
      <c r="K93" s="30"/>
      <c r="L93" s="30"/>
      <c r="M93" s="30"/>
      <c r="N93" s="18"/>
      <c r="O93" s="18"/>
      <c r="P93" s="18"/>
      <c r="Q93" s="18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</row>
    <row r="94" ht="14.25" customHeight="1">
      <c r="A94" s="34" t="s">
        <v>14</v>
      </c>
      <c r="B94" s="24" t="s">
        <v>106</v>
      </c>
      <c r="C94" s="21"/>
      <c r="D94" s="21"/>
      <c r="E94" s="21"/>
      <c r="F94" s="21"/>
      <c r="G94" s="22"/>
      <c r="H94" s="36"/>
      <c r="I94" s="54">
        <f>Insumos!F14</f>
        <v>0</v>
      </c>
      <c r="J94" s="30"/>
      <c r="K94" s="30"/>
      <c r="L94" s="30"/>
      <c r="M94" s="30"/>
      <c r="N94" s="18"/>
      <c r="O94" s="18"/>
      <c r="P94" s="18"/>
      <c r="Q94" s="18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</row>
    <row r="95" ht="12.75" customHeight="1">
      <c r="A95" s="63" t="s">
        <v>19</v>
      </c>
      <c r="B95" s="24" t="s">
        <v>108</v>
      </c>
      <c r="C95" s="21"/>
      <c r="D95" s="21"/>
      <c r="E95" s="21"/>
      <c r="F95" s="21"/>
      <c r="G95" s="22"/>
      <c r="H95" s="62"/>
      <c r="I95" s="54">
        <f>Insumos!F38</f>
        <v>0</v>
      </c>
      <c r="J95" s="30"/>
      <c r="K95" s="30"/>
      <c r="L95" s="30"/>
      <c r="M95" s="30"/>
      <c r="N95" s="18"/>
      <c r="O95" s="18"/>
      <c r="P95" s="18"/>
      <c r="Q95" s="18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</row>
    <row r="96" ht="14.25" customHeight="1">
      <c r="A96" s="35" t="s">
        <v>109</v>
      </c>
      <c r="B96" s="21"/>
      <c r="C96" s="21"/>
      <c r="D96" s="21"/>
      <c r="E96" s="21"/>
      <c r="F96" s="21"/>
      <c r="G96" s="22"/>
      <c r="H96" s="64"/>
      <c r="I96" s="39">
        <f>I94+I95</f>
        <v>0</v>
      </c>
      <c r="J96" s="30"/>
      <c r="K96" s="30"/>
      <c r="L96" s="30"/>
      <c r="M96" s="30"/>
      <c r="N96" s="18"/>
      <c r="O96" s="18"/>
      <c r="P96" s="18"/>
      <c r="Q96" s="18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</row>
    <row r="97" ht="16.5" customHeight="1">
      <c r="A97" s="61"/>
      <c r="B97" s="10"/>
      <c r="C97" s="10"/>
      <c r="D97" s="10"/>
      <c r="E97" s="10"/>
      <c r="F97" s="10"/>
      <c r="G97" s="10"/>
      <c r="H97" s="10"/>
      <c r="I97" s="10"/>
      <c r="J97" s="30"/>
      <c r="K97" s="30"/>
      <c r="L97" s="30"/>
      <c r="M97" s="30"/>
      <c r="N97" s="18"/>
      <c r="O97" s="18"/>
      <c r="P97" s="18"/>
      <c r="Q97" s="18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ht="27.75" customHeight="1">
      <c r="A98" s="61" t="s">
        <v>110</v>
      </c>
      <c r="B98" s="10"/>
      <c r="C98" s="10"/>
      <c r="D98" s="65">
        <f>I23+I58+I69+I90+I96</f>
        <v>4463.811431</v>
      </c>
      <c r="E98" s="61"/>
      <c r="F98" s="61"/>
      <c r="G98" s="61"/>
      <c r="H98" s="61"/>
      <c r="I98" s="61"/>
      <c r="J98" s="30"/>
      <c r="K98" s="30"/>
      <c r="L98" s="30"/>
      <c r="M98" s="30"/>
      <c r="N98" s="18"/>
      <c r="O98" s="18"/>
      <c r="P98" s="18"/>
      <c r="Q98" s="18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ht="16.5" customHeight="1">
      <c r="A99" s="61" t="s">
        <v>111</v>
      </c>
      <c r="B99" s="10"/>
      <c r="C99" s="10"/>
      <c r="D99" s="66">
        <f>H104</f>
        <v>0</v>
      </c>
      <c r="E99" s="61" t="s">
        <v>112</v>
      </c>
      <c r="F99" s="66">
        <f>1-D99</f>
        <v>1</v>
      </c>
      <c r="G99" s="67">
        <f>(D98+I102+I103)/F99</f>
        <v>4463.811431</v>
      </c>
      <c r="H99" s="59"/>
      <c r="I99" s="61"/>
      <c r="J99" s="30"/>
      <c r="K99" s="30"/>
      <c r="L99" s="30"/>
      <c r="M99" s="30"/>
      <c r="N99" s="18"/>
      <c r="O99" s="18"/>
      <c r="P99" s="18"/>
      <c r="Q99" s="18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ht="14.25" customHeight="1">
      <c r="A100" s="20" t="s">
        <v>113</v>
      </c>
      <c r="B100" s="21"/>
      <c r="C100" s="21"/>
      <c r="D100" s="21"/>
      <c r="E100" s="21"/>
      <c r="F100" s="21"/>
      <c r="G100" s="21"/>
      <c r="H100" s="21"/>
      <c r="I100" s="22"/>
      <c r="J100" s="31"/>
      <c r="K100" s="41"/>
      <c r="L100" s="41"/>
      <c r="M100" s="30"/>
      <c r="N100" s="18"/>
      <c r="O100" s="18"/>
      <c r="P100" s="18"/>
      <c r="Q100" s="18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</row>
    <row r="101" ht="14.25" customHeight="1">
      <c r="A101" s="34">
        <v>6.0</v>
      </c>
      <c r="B101" s="35" t="s">
        <v>114</v>
      </c>
      <c r="C101" s="21"/>
      <c r="D101" s="21"/>
      <c r="E101" s="21"/>
      <c r="F101" s="21"/>
      <c r="G101" s="22"/>
      <c r="H101" s="34" t="s">
        <v>75</v>
      </c>
      <c r="I101" s="34" t="s">
        <v>35</v>
      </c>
      <c r="J101" s="31"/>
      <c r="K101" s="30"/>
      <c r="L101" s="30"/>
      <c r="M101" s="30"/>
      <c r="N101" s="18"/>
      <c r="O101" s="18"/>
      <c r="P101" s="18"/>
      <c r="Q101" s="18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ht="12.75" customHeight="1">
      <c r="A102" s="34" t="s">
        <v>14</v>
      </c>
      <c r="B102" s="24" t="s">
        <v>115</v>
      </c>
      <c r="C102" s="21"/>
      <c r="D102" s="21"/>
      <c r="E102" s="21"/>
      <c r="F102" s="21"/>
      <c r="G102" s="22"/>
      <c r="H102" s="48">
        <v>0.0</v>
      </c>
      <c r="I102" s="36">
        <f>D98*H102</f>
        <v>0</v>
      </c>
      <c r="J102" s="31"/>
      <c r="K102" s="30"/>
      <c r="L102" s="30"/>
      <c r="M102" s="31"/>
      <c r="N102" s="18"/>
      <c r="O102" s="18"/>
      <c r="P102" s="18"/>
      <c r="Q102" s="18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ht="14.25" customHeight="1">
      <c r="A103" s="34" t="s">
        <v>16</v>
      </c>
      <c r="B103" s="24" t="s">
        <v>116</v>
      </c>
      <c r="C103" s="21"/>
      <c r="D103" s="21"/>
      <c r="E103" s="21"/>
      <c r="F103" s="21"/>
      <c r="G103" s="22"/>
      <c r="H103" s="48">
        <v>0.0</v>
      </c>
      <c r="I103" s="36">
        <f>(D98+I102)*H103</f>
        <v>0</v>
      </c>
      <c r="J103" s="31"/>
      <c r="K103" s="30"/>
      <c r="L103" s="30"/>
      <c r="M103" s="30"/>
      <c r="N103" s="18"/>
      <c r="O103" s="18"/>
      <c r="P103" s="18"/>
      <c r="Q103" s="18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ht="14.25" customHeight="1">
      <c r="A104" s="34" t="s">
        <v>19</v>
      </c>
      <c r="B104" s="35" t="s">
        <v>117</v>
      </c>
      <c r="C104" s="21"/>
      <c r="D104" s="21"/>
      <c r="E104" s="21"/>
      <c r="F104" s="21"/>
      <c r="G104" s="22"/>
      <c r="H104" s="38">
        <f>H105+H106+H107</f>
        <v>0</v>
      </c>
      <c r="I104" s="36"/>
      <c r="J104" s="30"/>
      <c r="K104" s="30"/>
      <c r="L104" s="30"/>
      <c r="M104" s="30"/>
      <c r="N104" s="18"/>
      <c r="O104" s="18"/>
      <c r="P104" s="18"/>
      <c r="Q104" s="18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</row>
    <row r="105" ht="14.25" customHeight="1">
      <c r="A105" s="34" t="s">
        <v>118</v>
      </c>
      <c r="B105" s="24" t="s">
        <v>119</v>
      </c>
      <c r="C105" s="21"/>
      <c r="D105" s="21"/>
      <c r="E105" s="21"/>
      <c r="F105" s="21"/>
      <c r="G105" s="22"/>
      <c r="H105" s="48">
        <v>0.0</v>
      </c>
      <c r="I105" s="36">
        <f>G99*H105</f>
        <v>0</v>
      </c>
      <c r="J105" s="31"/>
      <c r="K105" s="31"/>
      <c r="L105" s="30"/>
      <c r="M105" s="30"/>
      <c r="N105" s="18"/>
      <c r="O105" s="18"/>
      <c r="P105" s="18"/>
      <c r="Q105" s="18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</row>
    <row r="106" ht="14.25" customHeight="1">
      <c r="A106" s="34" t="s">
        <v>120</v>
      </c>
      <c r="B106" s="24" t="s">
        <v>121</v>
      </c>
      <c r="C106" s="21"/>
      <c r="D106" s="21"/>
      <c r="E106" s="21"/>
      <c r="F106" s="21"/>
      <c r="G106" s="22"/>
      <c r="H106" s="48">
        <v>0.0</v>
      </c>
      <c r="I106" s="36">
        <f>G99*H106</f>
        <v>0</v>
      </c>
      <c r="J106" s="31"/>
      <c r="K106" s="31"/>
      <c r="L106" s="30"/>
      <c r="M106" s="30"/>
      <c r="N106" s="18"/>
      <c r="O106" s="18"/>
      <c r="P106" s="18"/>
      <c r="Q106" s="18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</row>
    <row r="107" ht="14.25" customHeight="1">
      <c r="A107" s="34" t="s">
        <v>122</v>
      </c>
      <c r="B107" s="24" t="s">
        <v>123</v>
      </c>
      <c r="C107" s="21"/>
      <c r="D107" s="21"/>
      <c r="E107" s="21"/>
      <c r="F107" s="21"/>
      <c r="G107" s="22"/>
      <c r="H107" s="68">
        <v>0.0</v>
      </c>
      <c r="I107" s="36">
        <f>G99*H107</f>
        <v>0</v>
      </c>
      <c r="J107" s="31"/>
      <c r="K107" s="31"/>
      <c r="L107" s="30"/>
      <c r="M107" s="30"/>
      <c r="N107" s="18"/>
      <c r="O107" s="18"/>
      <c r="P107" s="18"/>
      <c r="Q107" s="18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</row>
    <row r="108" ht="14.25" customHeight="1">
      <c r="A108" s="35" t="s">
        <v>124</v>
      </c>
      <c r="B108" s="21"/>
      <c r="C108" s="21"/>
      <c r="D108" s="21"/>
      <c r="E108" s="21"/>
      <c r="F108" s="21"/>
      <c r="G108" s="22"/>
      <c r="H108" s="38"/>
      <c r="I108" s="39">
        <f>TRUNC(SUM(I102:I107),2)</f>
        <v>0</v>
      </c>
      <c r="J108" s="31"/>
      <c r="K108" s="30"/>
      <c r="L108" s="30"/>
      <c r="M108" s="30"/>
      <c r="N108" s="18"/>
      <c r="O108" s="18"/>
      <c r="P108" s="18"/>
      <c r="Q108" s="18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</row>
    <row r="109" ht="14.25" customHeight="1">
      <c r="A109" s="20" t="s">
        <v>125</v>
      </c>
      <c r="B109" s="21"/>
      <c r="C109" s="21"/>
      <c r="D109" s="21"/>
      <c r="E109" s="21"/>
      <c r="F109" s="21"/>
      <c r="G109" s="21"/>
      <c r="H109" s="21"/>
      <c r="I109" s="22"/>
      <c r="J109" s="30"/>
      <c r="K109" s="30"/>
      <c r="L109" s="30"/>
      <c r="M109" s="30"/>
      <c r="N109" s="18"/>
      <c r="O109" s="18"/>
      <c r="P109" s="18"/>
      <c r="Q109" s="18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ht="14.25" customHeight="1">
      <c r="A110" s="35" t="s">
        <v>126</v>
      </c>
      <c r="B110" s="21"/>
      <c r="C110" s="21"/>
      <c r="D110" s="21"/>
      <c r="E110" s="21"/>
      <c r="F110" s="21"/>
      <c r="G110" s="21"/>
      <c r="H110" s="22"/>
      <c r="I110" s="34" t="s">
        <v>35</v>
      </c>
      <c r="J110" s="30"/>
      <c r="K110" s="30"/>
      <c r="L110" s="30"/>
      <c r="M110" s="30"/>
      <c r="N110" s="18"/>
      <c r="O110" s="18"/>
      <c r="P110" s="18"/>
      <c r="Q110" s="18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</row>
    <row r="111" ht="14.25" customHeight="1">
      <c r="A111" s="23" t="s">
        <v>14</v>
      </c>
      <c r="B111" s="24" t="str">
        <f>A19</f>
        <v>MÓDULO 1 - COMPOSIÇÃO DA REMUNERAÇÃO</v>
      </c>
      <c r="C111" s="21"/>
      <c r="D111" s="21"/>
      <c r="E111" s="21"/>
      <c r="F111" s="21"/>
      <c r="G111" s="21"/>
      <c r="H111" s="22"/>
      <c r="I111" s="36">
        <f>I23</f>
        <v>2192.77</v>
      </c>
      <c r="J111" s="31"/>
      <c r="K111" s="31"/>
      <c r="L111" s="30"/>
      <c r="M111" s="30"/>
      <c r="N111" s="18"/>
      <c r="O111" s="18"/>
      <c r="P111" s="18"/>
      <c r="Q111" s="18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</row>
    <row r="112" ht="12.75" customHeight="1">
      <c r="A112" s="23" t="s">
        <v>16</v>
      </c>
      <c r="B112" s="24" t="str">
        <f>A25</f>
        <v>MÓDULO 2 – ENCARGOS E BENEFÍCIOS ANUAIS, MENSAIS E DIÁRIOS</v>
      </c>
      <c r="C112" s="21"/>
      <c r="D112" s="21"/>
      <c r="E112" s="21"/>
      <c r="F112" s="21"/>
      <c r="G112" s="21"/>
      <c r="H112" s="22"/>
      <c r="I112" s="36">
        <f>I58</f>
        <v>1819.11</v>
      </c>
      <c r="J112" s="30"/>
      <c r="K112" s="31"/>
      <c r="L112" s="30"/>
      <c r="M112" s="30"/>
      <c r="N112" s="18"/>
      <c r="O112" s="18"/>
      <c r="P112" s="18"/>
      <c r="Q112" s="18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ht="14.25" customHeight="1">
      <c r="A113" s="23" t="s">
        <v>19</v>
      </c>
      <c r="B113" s="24" t="str">
        <f>A60</f>
        <v>MÓDULO 3 – PROVISÃO PARA RESCISÃO</v>
      </c>
      <c r="C113" s="21"/>
      <c r="D113" s="21"/>
      <c r="E113" s="21"/>
      <c r="F113" s="21"/>
      <c r="G113" s="21"/>
      <c r="H113" s="22"/>
      <c r="I113" s="36">
        <f>I69</f>
        <v>138.7414307</v>
      </c>
      <c r="J113" s="30"/>
      <c r="K113" s="31"/>
      <c r="L113" s="30"/>
      <c r="M113" s="30"/>
      <c r="N113" s="18"/>
      <c r="O113" s="18"/>
      <c r="P113" s="18"/>
      <c r="Q113" s="18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</row>
    <row r="114" ht="14.25" customHeight="1">
      <c r="A114" s="23" t="s">
        <v>21</v>
      </c>
      <c r="B114" s="24" t="str">
        <f>A71</f>
        <v>MÓDULO 4 – CUSTO DE REPOSIÇÃO DO PROFISSIONAL AUSENTE</v>
      </c>
      <c r="C114" s="21"/>
      <c r="D114" s="21"/>
      <c r="E114" s="21"/>
      <c r="F114" s="21"/>
      <c r="G114" s="21"/>
      <c r="H114" s="22"/>
      <c r="I114" s="36">
        <f>I90</f>
        <v>313.19</v>
      </c>
      <c r="J114" s="30"/>
      <c r="K114" s="31"/>
      <c r="L114" s="30"/>
      <c r="M114" s="30"/>
      <c r="N114" s="18"/>
      <c r="O114" s="18"/>
      <c r="P114" s="18"/>
      <c r="Q114" s="18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</row>
    <row r="115" ht="14.25" customHeight="1">
      <c r="A115" s="23" t="s">
        <v>48</v>
      </c>
      <c r="B115" s="24" t="str">
        <f>A92</f>
        <v>MÓDULO 5 – INSUMOS DIVERSOS</v>
      </c>
      <c r="C115" s="21"/>
      <c r="D115" s="21"/>
      <c r="E115" s="21"/>
      <c r="F115" s="21"/>
      <c r="G115" s="21"/>
      <c r="H115" s="22"/>
      <c r="I115" s="36">
        <f>I96</f>
        <v>0</v>
      </c>
      <c r="J115" s="30"/>
      <c r="K115" s="31"/>
      <c r="L115" s="30"/>
      <c r="M115" s="30"/>
      <c r="N115" s="18"/>
      <c r="O115" s="18"/>
      <c r="P115" s="18"/>
      <c r="Q115" s="18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</row>
    <row r="116" ht="14.25" customHeight="1">
      <c r="A116" s="34"/>
      <c r="B116" s="35" t="s">
        <v>127</v>
      </c>
      <c r="C116" s="21"/>
      <c r="D116" s="21"/>
      <c r="E116" s="21"/>
      <c r="F116" s="21"/>
      <c r="G116" s="21"/>
      <c r="H116" s="22"/>
      <c r="I116" s="69">
        <f>TRUNC(SUM(I111:I115),2)</f>
        <v>4463.81</v>
      </c>
      <c r="J116" s="30"/>
      <c r="K116" s="31"/>
      <c r="L116" s="30"/>
      <c r="M116" s="30"/>
      <c r="N116" s="18"/>
      <c r="O116" s="18"/>
      <c r="P116" s="18"/>
      <c r="Q116" s="18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</row>
    <row r="117" ht="12.75" customHeight="1">
      <c r="A117" s="23" t="s">
        <v>50</v>
      </c>
      <c r="B117" s="24" t="str">
        <f>A100</f>
        <v>MÓDULO 6 – CUSTOS INDIRETOS, TRIBUTOS E LUCRO</v>
      </c>
      <c r="C117" s="21"/>
      <c r="D117" s="21"/>
      <c r="E117" s="21"/>
      <c r="F117" s="21"/>
      <c r="G117" s="21"/>
      <c r="H117" s="22"/>
      <c r="I117" s="36">
        <f>I108</f>
        <v>0</v>
      </c>
      <c r="J117" s="30"/>
      <c r="K117" s="30"/>
      <c r="L117" s="30"/>
      <c r="M117" s="30"/>
      <c r="N117" s="18"/>
      <c r="O117" s="18"/>
      <c r="P117" s="18"/>
      <c r="Q117" s="18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</row>
    <row r="118" ht="14.25" customHeight="1">
      <c r="A118" s="35" t="s">
        <v>128</v>
      </c>
      <c r="B118" s="21"/>
      <c r="C118" s="21"/>
      <c r="D118" s="21"/>
      <c r="E118" s="21"/>
      <c r="F118" s="21"/>
      <c r="G118" s="21"/>
      <c r="H118" s="22"/>
      <c r="I118" s="39">
        <f>TRUNC(SUM(I116:I117),2)</f>
        <v>4463.81</v>
      </c>
      <c r="J118" s="41"/>
      <c r="K118" s="30"/>
      <c r="L118" s="30"/>
      <c r="M118" s="30"/>
      <c r="N118" s="18"/>
      <c r="O118" s="18"/>
      <c r="P118" s="18"/>
      <c r="Q118" s="18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ht="14.25" customHeight="1">
      <c r="A119" s="34"/>
      <c r="B119" s="35" t="s">
        <v>129</v>
      </c>
      <c r="C119" s="21"/>
      <c r="D119" s="21"/>
      <c r="E119" s="21"/>
      <c r="F119" s="21"/>
      <c r="G119" s="22"/>
      <c r="H119" s="70">
        <v>2.0</v>
      </c>
      <c r="I119" s="39">
        <f>I118*H119</f>
        <v>8927.62</v>
      </c>
      <c r="J119" s="30"/>
      <c r="K119" s="30"/>
      <c r="L119" s="30"/>
      <c r="M119" s="30"/>
      <c r="N119" s="18"/>
      <c r="O119" s="18"/>
      <c r="P119" s="18"/>
      <c r="Q119" s="18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71"/>
      <c r="J120" s="41"/>
      <c r="K120" s="31"/>
      <c r="L120" s="31"/>
      <c r="M120" s="30"/>
      <c r="N120" s="18"/>
      <c r="O120" s="18"/>
      <c r="P120" s="18"/>
      <c r="Q120" s="18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  <row r="121" ht="12.75" customHeight="1">
      <c r="A121" s="30"/>
      <c r="B121" s="30"/>
      <c r="C121" s="30"/>
      <c r="D121" s="30"/>
      <c r="E121" s="30"/>
      <c r="F121" s="30"/>
      <c r="G121" s="30"/>
      <c r="H121" s="26"/>
      <c r="I121" s="72"/>
      <c r="J121" s="31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ht="14.25" customHeight="1">
      <c r="A122" s="73"/>
      <c r="B122" s="73"/>
      <c r="C122" s="73"/>
      <c r="D122" s="73"/>
      <c r="E122" s="73"/>
      <c r="F122" s="26"/>
      <c r="G122" s="73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ht="14.25" customHeight="1">
      <c r="A123" s="74"/>
      <c r="B123" s="74"/>
      <c r="C123" s="75"/>
      <c r="D123" s="76"/>
      <c r="E123" s="76"/>
      <c r="F123" s="77"/>
      <c r="G123" s="76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ht="14.25" customHeight="1">
      <c r="A124" s="74"/>
      <c r="B124" s="74"/>
      <c r="C124" s="75"/>
      <c r="D124" s="76"/>
      <c r="E124" s="76"/>
      <c r="F124" s="77"/>
      <c r="G124" s="76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</row>
    <row r="125" ht="14.25" customHeight="1">
      <c r="A125" s="74"/>
      <c r="B125" s="74"/>
      <c r="C125" s="75"/>
      <c r="D125" s="76"/>
      <c r="E125" s="76"/>
      <c r="F125" s="77"/>
      <c r="G125" s="76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ht="14.25" customHeight="1">
      <c r="A126" s="74"/>
      <c r="B126" s="74"/>
      <c r="C126" s="75"/>
      <c r="D126" s="76"/>
      <c r="E126" s="76"/>
      <c r="F126" s="77"/>
      <c r="G126" s="76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</row>
    <row r="127" ht="14.25" customHeight="1">
      <c r="A127" s="74"/>
      <c r="B127" s="74"/>
      <c r="C127" s="75"/>
      <c r="D127" s="76"/>
      <c r="E127" s="76"/>
      <c r="F127" s="77"/>
      <c r="G127" s="76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ht="14.25" customHeight="1">
      <c r="A128" s="74"/>
      <c r="B128" s="74"/>
      <c r="C128" s="75"/>
      <c r="D128" s="76"/>
      <c r="E128" s="76"/>
      <c r="F128" s="77"/>
      <c r="G128" s="76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ht="14.25" customHeight="1">
      <c r="A129" s="74"/>
      <c r="B129" s="74"/>
      <c r="C129" s="75"/>
      <c r="D129" s="76"/>
      <c r="E129" s="76"/>
      <c r="F129" s="77"/>
      <c r="G129" s="76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ht="14.25" customHeight="1">
      <c r="A130" s="26"/>
      <c r="B130" s="26"/>
      <c r="C130" s="26"/>
      <c r="D130" s="26"/>
      <c r="E130" s="26"/>
      <c r="F130" s="26"/>
      <c r="G130" s="78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</row>
    <row r="131" ht="14.25" customHeight="1">
      <c r="A131" s="26"/>
      <c r="B131" s="26"/>
      <c r="C131" s="26"/>
      <c r="D131" s="26"/>
      <c r="E131" s="26"/>
      <c r="F131" s="26"/>
      <c r="G131" s="78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</row>
    <row r="132" ht="14.25" customHeight="1">
      <c r="A132" s="73"/>
      <c r="B132" s="73"/>
      <c r="C132" s="73"/>
      <c r="D132" s="73"/>
      <c r="E132" s="73"/>
      <c r="F132" s="26"/>
      <c r="G132" s="73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</row>
    <row r="133" ht="14.25" customHeight="1">
      <c r="A133" s="30"/>
      <c r="B133" s="74"/>
      <c r="C133" s="75"/>
      <c r="D133" s="76"/>
      <c r="E133" s="76"/>
      <c r="F133" s="77"/>
      <c r="G133" s="76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</row>
    <row r="134" ht="14.25" customHeight="1">
      <c r="A134" s="30"/>
      <c r="B134" s="30"/>
      <c r="C134" s="75"/>
      <c r="D134" s="76"/>
      <c r="E134" s="76"/>
      <c r="F134" s="77"/>
      <c r="G134" s="76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ht="14.25" customHeight="1">
      <c r="A135" s="30"/>
      <c r="B135" s="30"/>
      <c r="C135" s="75"/>
      <c r="D135" s="76"/>
      <c r="E135" s="76"/>
      <c r="F135" s="77"/>
      <c r="G135" s="76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</row>
    <row r="136" ht="14.25" customHeight="1">
      <c r="A136" s="30"/>
      <c r="B136" s="30"/>
      <c r="C136" s="75"/>
      <c r="D136" s="76"/>
      <c r="E136" s="76"/>
      <c r="F136" s="77"/>
      <c r="G136" s="76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</row>
    <row r="137" ht="14.25" customHeight="1">
      <c r="A137" s="30"/>
      <c r="B137" s="30"/>
      <c r="C137" s="75"/>
      <c r="D137" s="76"/>
      <c r="E137" s="76"/>
      <c r="F137" s="77"/>
      <c r="G137" s="76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</row>
    <row r="138" ht="14.25" customHeight="1">
      <c r="A138" s="30"/>
      <c r="B138" s="30"/>
      <c r="C138" s="75"/>
      <c r="D138" s="76"/>
      <c r="E138" s="76"/>
      <c r="F138" s="77"/>
      <c r="G138" s="76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ht="14.25" customHeight="1">
      <c r="A139" s="26"/>
      <c r="B139" s="79"/>
      <c r="C139" s="79"/>
      <c r="D139" s="79"/>
      <c r="E139" s="79"/>
      <c r="F139" s="79"/>
      <c r="G139" s="78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ht="14.25" customHeight="1">
      <c r="A140" s="26"/>
      <c r="B140" s="26"/>
      <c r="C140" s="26"/>
      <c r="D140" s="26"/>
      <c r="E140" s="26"/>
      <c r="F140" s="26"/>
      <c r="G140" s="78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</row>
    <row r="141" ht="14.25" customHeight="1">
      <c r="A141" s="73"/>
      <c r="B141" s="73"/>
      <c r="C141" s="73"/>
      <c r="D141" s="73"/>
      <c r="E141" s="73"/>
      <c r="F141" s="26"/>
      <c r="G141" s="73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</row>
    <row r="142" ht="14.25" customHeight="1">
      <c r="A142" s="30"/>
      <c r="B142" s="30"/>
      <c r="C142" s="75"/>
      <c r="D142" s="76"/>
      <c r="E142" s="76"/>
      <c r="F142" s="77"/>
      <c r="G142" s="76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</row>
    <row r="143" ht="14.25" customHeight="1">
      <c r="A143" s="30"/>
      <c r="B143" s="30"/>
      <c r="C143" s="75"/>
      <c r="D143" s="76"/>
      <c r="E143" s="76"/>
      <c r="F143" s="77"/>
      <c r="G143" s="76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</row>
    <row r="144" ht="14.25" customHeight="1">
      <c r="A144" s="30"/>
      <c r="B144" s="30"/>
      <c r="C144" s="75"/>
      <c r="D144" s="76"/>
      <c r="E144" s="76"/>
      <c r="F144" s="77"/>
      <c r="G144" s="76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ht="14.25" customHeight="1">
      <c r="A145" s="30"/>
      <c r="B145" s="30"/>
      <c r="C145" s="75"/>
      <c r="D145" s="76"/>
      <c r="E145" s="76"/>
      <c r="F145" s="77"/>
      <c r="G145" s="76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</row>
    <row r="146" ht="14.25" customHeight="1">
      <c r="A146" s="26"/>
      <c r="B146" s="26"/>
      <c r="C146" s="26"/>
      <c r="D146" s="26"/>
      <c r="E146" s="26"/>
      <c r="F146" s="26"/>
      <c r="G146" s="78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</row>
    <row r="147" ht="14.25" customHeight="1">
      <c r="A147" s="26"/>
      <c r="B147" s="26"/>
      <c r="C147" s="26"/>
      <c r="D147" s="26"/>
      <c r="E147" s="26"/>
      <c r="F147" s="26"/>
      <c r="G147" s="78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ht="14.25" customHeight="1">
      <c r="A148" s="80"/>
      <c r="B148" s="22"/>
      <c r="C148" s="81"/>
      <c r="D148" s="81"/>
      <c r="E148" s="81"/>
      <c r="F148" s="34"/>
      <c r="G148" s="81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ht="14.25" customHeight="1">
      <c r="A149" s="82"/>
      <c r="B149" s="22"/>
      <c r="C149" s="83"/>
      <c r="D149" s="84"/>
      <c r="E149" s="84"/>
      <c r="F149" s="85"/>
      <c r="G149" s="84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ht="14.25" customHeight="1">
      <c r="A150" s="34"/>
      <c r="B150" s="34"/>
      <c r="C150" s="34"/>
      <c r="D150" s="34"/>
      <c r="E150" s="34"/>
      <c r="F150" s="34"/>
      <c r="G150" s="86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ht="14.2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</row>
    <row r="152" ht="14.2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</row>
    <row r="153" ht="14.2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</row>
    <row r="154" ht="14.2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</row>
    <row r="155" ht="14.2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ht="14.2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</row>
    <row r="157" ht="14.2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</row>
    <row r="158" ht="14.2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</row>
    <row r="159" ht="14.2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</row>
    <row r="160" ht="14.2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</row>
    <row r="161" ht="14.2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</row>
    <row r="162" ht="14.2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</row>
    <row r="163" ht="14.2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</row>
    <row r="164" ht="14.2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</row>
    <row r="165" ht="14.2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</row>
    <row r="166" ht="14.2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</row>
    <row r="167" ht="14.2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ht="14.2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</row>
    <row r="169" ht="14.2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</row>
    <row r="170" ht="14.2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</row>
    <row r="171" ht="14.2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</row>
    <row r="172" ht="14.2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</row>
    <row r="173" ht="14.2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</row>
    <row r="174" ht="14.2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</row>
    <row r="175" ht="14.2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</row>
    <row r="176" ht="14.2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</row>
    <row r="177" ht="14.2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</row>
    <row r="178" ht="14.2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</row>
    <row r="179" ht="14.2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</row>
    <row r="180" ht="14.2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</row>
    <row r="181" ht="14.2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</row>
    <row r="182" ht="14.2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</row>
    <row r="183" ht="14.2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</row>
    <row r="184" ht="14.2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</row>
    <row r="185" ht="14.2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</row>
    <row r="186" ht="14.2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</row>
    <row r="187" ht="14.2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</row>
    <row r="188" ht="14.2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</row>
    <row r="189" ht="14.2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</row>
    <row r="190" ht="14.2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</row>
    <row r="191" ht="14.2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</row>
    <row r="192" ht="14.2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</row>
    <row r="193" ht="14.2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</row>
    <row r="194" ht="14.2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</row>
    <row r="195" ht="14.2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</row>
    <row r="196" ht="14.2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</row>
    <row r="197" ht="14.2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</row>
    <row r="198" ht="14.2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</row>
    <row r="199" ht="14.2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</row>
    <row r="200" ht="14.2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</row>
    <row r="201" ht="14.25" customHeight="1">
      <c r="A201" s="19"/>
      <c r="B201" s="19"/>
      <c r="C201" s="19"/>
      <c r="D201" s="19"/>
      <c r="E201" s="19"/>
      <c r="F201" s="19"/>
      <c r="G201" s="19"/>
      <c r="H201" s="19"/>
      <c r="I201" s="19"/>
      <c r="J201" s="18"/>
      <c r="K201" s="18"/>
      <c r="L201" s="18"/>
      <c r="M201" s="18"/>
      <c r="N201" s="18"/>
      <c r="O201" s="18"/>
      <c r="P201" s="18"/>
      <c r="Q201" s="18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</row>
    <row r="202" ht="14.25" customHeight="1">
      <c r="A202" s="19"/>
      <c r="B202" s="19"/>
      <c r="C202" s="19"/>
      <c r="D202" s="19"/>
      <c r="E202" s="19"/>
      <c r="F202" s="19"/>
      <c r="G202" s="19"/>
      <c r="H202" s="19"/>
      <c r="I202" s="19"/>
      <c r="J202" s="18"/>
      <c r="K202" s="18"/>
      <c r="L202" s="18"/>
      <c r="M202" s="18"/>
      <c r="N202" s="18"/>
      <c r="O202" s="18"/>
      <c r="P202" s="18"/>
      <c r="Q202" s="18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ht="14.25" customHeight="1">
      <c r="A203" s="19"/>
      <c r="B203" s="19"/>
      <c r="C203" s="19"/>
      <c r="D203" s="19"/>
      <c r="E203" s="19"/>
      <c r="F203" s="19"/>
      <c r="G203" s="19"/>
      <c r="H203" s="19"/>
      <c r="I203" s="19"/>
      <c r="J203" s="18"/>
      <c r="K203" s="18"/>
      <c r="L203" s="18"/>
      <c r="M203" s="18"/>
      <c r="N203" s="18"/>
      <c r="O203" s="18"/>
      <c r="P203" s="18"/>
      <c r="Q203" s="18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ht="14.25" customHeight="1">
      <c r="A204" s="19"/>
      <c r="B204" s="19"/>
      <c r="C204" s="19"/>
      <c r="D204" s="19"/>
      <c r="E204" s="19"/>
      <c r="F204" s="19"/>
      <c r="G204" s="19"/>
      <c r="H204" s="19"/>
      <c r="I204" s="19"/>
      <c r="J204" s="18"/>
      <c r="K204" s="18"/>
      <c r="L204" s="18"/>
      <c r="M204" s="18"/>
      <c r="N204" s="18"/>
      <c r="O204" s="18"/>
      <c r="P204" s="18"/>
      <c r="Q204" s="18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ht="14.25" customHeight="1">
      <c r="A205" s="19"/>
      <c r="B205" s="19"/>
      <c r="C205" s="19"/>
      <c r="D205" s="19"/>
      <c r="E205" s="19"/>
      <c r="F205" s="19"/>
      <c r="G205" s="19"/>
      <c r="H205" s="19"/>
      <c r="I205" s="19"/>
      <c r="J205" s="18"/>
      <c r="K205" s="18"/>
      <c r="L205" s="18"/>
      <c r="M205" s="18"/>
      <c r="N205" s="18"/>
      <c r="O205" s="18"/>
      <c r="P205" s="18"/>
      <c r="Q205" s="18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ht="14.25" customHeight="1">
      <c r="A206" s="19"/>
      <c r="B206" s="19"/>
      <c r="C206" s="19"/>
      <c r="D206" s="19"/>
      <c r="E206" s="19"/>
      <c r="F206" s="19"/>
      <c r="G206" s="19"/>
      <c r="H206" s="19"/>
      <c r="I206" s="19"/>
      <c r="J206" s="18"/>
      <c r="K206" s="18"/>
      <c r="L206" s="18"/>
      <c r="M206" s="18"/>
      <c r="N206" s="18"/>
      <c r="O206" s="18"/>
      <c r="P206" s="18"/>
      <c r="Q206" s="18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ht="14.25" customHeight="1">
      <c r="A207" s="19"/>
      <c r="B207" s="19"/>
      <c r="C207" s="19"/>
      <c r="D207" s="19"/>
      <c r="E207" s="19"/>
      <c r="F207" s="19"/>
      <c r="G207" s="19"/>
      <c r="H207" s="19"/>
      <c r="I207" s="19"/>
      <c r="J207" s="18"/>
      <c r="K207" s="18"/>
      <c r="L207" s="18"/>
      <c r="M207" s="18"/>
      <c r="N207" s="18"/>
      <c r="O207" s="18"/>
      <c r="P207" s="18"/>
      <c r="Q207" s="18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ht="14.25" customHeight="1">
      <c r="A208" s="19"/>
      <c r="B208" s="19"/>
      <c r="C208" s="19"/>
      <c r="D208" s="19"/>
      <c r="E208" s="19"/>
      <c r="F208" s="19"/>
      <c r="G208" s="19"/>
      <c r="H208" s="19"/>
      <c r="I208" s="19"/>
      <c r="J208" s="18"/>
      <c r="K208" s="18"/>
      <c r="L208" s="18"/>
      <c r="M208" s="18"/>
      <c r="N208" s="18"/>
      <c r="O208" s="18"/>
      <c r="P208" s="18"/>
      <c r="Q208" s="18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ht="14.25" customHeight="1">
      <c r="A209" s="19"/>
      <c r="B209" s="19"/>
      <c r="C209" s="19"/>
      <c r="D209" s="19"/>
      <c r="E209" s="19"/>
      <c r="F209" s="19"/>
      <c r="G209" s="19"/>
      <c r="H209" s="19"/>
      <c r="I209" s="19"/>
      <c r="J209" s="18"/>
      <c r="K209" s="18"/>
      <c r="L209" s="18"/>
      <c r="M209" s="18"/>
      <c r="N209" s="18"/>
      <c r="O209" s="18"/>
      <c r="P209" s="18"/>
      <c r="Q209" s="18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ht="14.25" customHeight="1">
      <c r="A210" s="19"/>
      <c r="B210" s="19"/>
      <c r="C210" s="19"/>
      <c r="D210" s="19"/>
      <c r="E210" s="19"/>
      <c r="F210" s="19"/>
      <c r="G210" s="19"/>
      <c r="H210" s="19"/>
      <c r="I210" s="19"/>
      <c r="J210" s="18"/>
      <c r="K210" s="18"/>
      <c r="L210" s="18"/>
      <c r="M210" s="18"/>
      <c r="N210" s="18"/>
      <c r="O210" s="18"/>
      <c r="P210" s="18"/>
      <c r="Q210" s="18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ht="14.25" customHeight="1">
      <c r="A211" s="19"/>
      <c r="B211" s="19"/>
      <c r="C211" s="19"/>
      <c r="D211" s="19"/>
      <c r="E211" s="19"/>
      <c r="F211" s="19"/>
      <c r="G211" s="19"/>
      <c r="H211" s="19"/>
      <c r="I211" s="19"/>
      <c r="J211" s="18"/>
      <c r="K211" s="18"/>
      <c r="L211" s="18"/>
      <c r="M211" s="18"/>
      <c r="N211" s="18"/>
      <c r="O211" s="18"/>
      <c r="P211" s="18"/>
      <c r="Q211" s="18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ht="14.25" customHeight="1">
      <c r="A212" s="19"/>
      <c r="B212" s="19"/>
      <c r="C212" s="19"/>
      <c r="D212" s="19"/>
      <c r="E212" s="19"/>
      <c r="F212" s="19"/>
      <c r="G212" s="19"/>
      <c r="H212" s="19"/>
      <c r="I212" s="19"/>
      <c r="J212" s="18"/>
      <c r="K212" s="18"/>
      <c r="L212" s="18"/>
      <c r="M212" s="18"/>
      <c r="N212" s="18"/>
      <c r="O212" s="18"/>
      <c r="P212" s="18"/>
      <c r="Q212" s="18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ht="14.25" customHeight="1">
      <c r="A213" s="19"/>
      <c r="B213" s="19"/>
      <c r="C213" s="19"/>
      <c r="D213" s="19"/>
      <c r="E213" s="19"/>
      <c r="F213" s="19"/>
      <c r="G213" s="19"/>
      <c r="H213" s="19"/>
      <c r="I213" s="19"/>
      <c r="J213" s="18"/>
      <c r="K213" s="18"/>
      <c r="L213" s="18"/>
      <c r="M213" s="18"/>
      <c r="N213" s="18"/>
      <c r="O213" s="18"/>
      <c r="P213" s="18"/>
      <c r="Q213" s="18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ht="14.25" customHeight="1">
      <c r="A214" s="19"/>
      <c r="B214" s="19"/>
      <c r="C214" s="19"/>
      <c r="D214" s="19"/>
      <c r="E214" s="19"/>
      <c r="F214" s="19"/>
      <c r="G214" s="19"/>
      <c r="H214" s="19"/>
      <c r="I214" s="19"/>
      <c r="J214" s="18"/>
      <c r="K214" s="18"/>
      <c r="L214" s="18"/>
      <c r="M214" s="18"/>
      <c r="N214" s="18"/>
      <c r="O214" s="18"/>
      <c r="P214" s="18"/>
      <c r="Q214" s="18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ht="14.25" customHeight="1">
      <c r="A215" s="19"/>
      <c r="B215" s="19"/>
      <c r="C215" s="19"/>
      <c r="D215" s="19"/>
      <c r="E215" s="19"/>
      <c r="F215" s="19"/>
      <c r="G215" s="19"/>
      <c r="H215" s="19"/>
      <c r="I215" s="19"/>
      <c r="J215" s="18"/>
      <c r="K215" s="18"/>
      <c r="L215" s="18"/>
      <c r="M215" s="18"/>
      <c r="N215" s="18"/>
      <c r="O215" s="18"/>
      <c r="P215" s="18"/>
      <c r="Q215" s="18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ht="14.25" customHeight="1">
      <c r="A216" s="19"/>
      <c r="B216" s="19"/>
      <c r="C216" s="19"/>
      <c r="D216" s="19"/>
      <c r="E216" s="19"/>
      <c r="F216" s="19"/>
      <c r="G216" s="19"/>
      <c r="H216" s="19"/>
      <c r="I216" s="19"/>
      <c r="J216" s="18"/>
      <c r="K216" s="18"/>
      <c r="L216" s="18"/>
      <c r="M216" s="18"/>
      <c r="N216" s="18"/>
      <c r="O216" s="18"/>
      <c r="P216" s="18"/>
      <c r="Q216" s="18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ht="14.25" customHeight="1">
      <c r="A217" s="19"/>
      <c r="B217" s="19"/>
      <c r="C217" s="19"/>
      <c r="D217" s="19"/>
      <c r="E217" s="19"/>
      <c r="F217" s="19"/>
      <c r="G217" s="19"/>
      <c r="H217" s="19"/>
      <c r="I217" s="19"/>
      <c r="J217" s="18"/>
      <c r="K217" s="18"/>
      <c r="L217" s="18"/>
      <c r="M217" s="18"/>
      <c r="N217" s="18"/>
      <c r="O217" s="18"/>
      <c r="P217" s="18"/>
      <c r="Q217" s="18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ht="14.25" customHeight="1">
      <c r="A218" s="19"/>
      <c r="B218" s="19"/>
      <c r="C218" s="19"/>
      <c r="D218" s="19"/>
      <c r="E218" s="19"/>
      <c r="F218" s="19"/>
      <c r="G218" s="19"/>
      <c r="H218" s="19"/>
      <c r="I218" s="19"/>
      <c r="J218" s="18"/>
      <c r="K218" s="18"/>
      <c r="L218" s="18"/>
      <c r="M218" s="18"/>
      <c r="N218" s="18"/>
      <c r="O218" s="18"/>
      <c r="P218" s="18"/>
      <c r="Q218" s="18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ht="14.25" customHeight="1">
      <c r="A219" s="19"/>
      <c r="B219" s="19"/>
      <c r="C219" s="19"/>
      <c r="D219" s="19"/>
      <c r="E219" s="19"/>
      <c r="F219" s="19"/>
      <c r="G219" s="19"/>
      <c r="H219" s="19"/>
      <c r="I219" s="19"/>
      <c r="J219" s="18"/>
      <c r="K219" s="18"/>
      <c r="L219" s="18"/>
      <c r="M219" s="18"/>
      <c r="N219" s="18"/>
      <c r="O219" s="18"/>
      <c r="P219" s="18"/>
      <c r="Q219" s="18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ht="14.25" customHeight="1">
      <c r="A220" s="19"/>
      <c r="B220" s="19"/>
      <c r="C220" s="19"/>
      <c r="D220" s="19"/>
      <c r="E220" s="19"/>
      <c r="F220" s="19"/>
      <c r="G220" s="19"/>
      <c r="H220" s="19"/>
      <c r="I220" s="19"/>
      <c r="J220" s="18"/>
      <c r="K220" s="18"/>
      <c r="L220" s="18"/>
      <c r="M220" s="18"/>
      <c r="N220" s="18"/>
      <c r="O220" s="18"/>
      <c r="P220" s="18"/>
      <c r="Q220" s="18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ht="14.25" customHeight="1">
      <c r="A221" s="19"/>
      <c r="B221" s="19"/>
      <c r="C221" s="19"/>
      <c r="D221" s="19"/>
      <c r="E221" s="19"/>
      <c r="F221" s="19"/>
      <c r="G221" s="19"/>
      <c r="H221" s="19"/>
      <c r="I221" s="19"/>
      <c r="J221" s="18"/>
      <c r="K221" s="18"/>
      <c r="L221" s="18"/>
      <c r="M221" s="18"/>
      <c r="N221" s="18"/>
      <c r="O221" s="18"/>
      <c r="P221" s="18"/>
      <c r="Q221" s="18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ht="14.25" customHeight="1">
      <c r="A222" s="19"/>
      <c r="B222" s="19"/>
      <c r="C222" s="19"/>
      <c r="D222" s="19"/>
      <c r="E222" s="19"/>
      <c r="F222" s="19"/>
      <c r="G222" s="19"/>
      <c r="H222" s="19"/>
      <c r="I222" s="19"/>
      <c r="J222" s="18"/>
      <c r="K222" s="18"/>
      <c r="L222" s="18"/>
      <c r="M222" s="18"/>
      <c r="N222" s="18"/>
      <c r="O222" s="18"/>
      <c r="P222" s="18"/>
      <c r="Q222" s="18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ht="14.25" customHeight="1">
      <c r="A223" s="19"/>
      <c r="B223" s="19"/>
      <c r="C223" s="19"/>
      <c r="D223" s="19"/>
      <c r="E223" s="19"/>
      <c r="F223" s="19"/>
      <c r="G223" s="19"/>
      <c r="H223" s="19"/>
      <c r="I223" s="19"/>
      <c r="J223" s="18"/>
      <c r="K223" s="18"/>
      <c r="L223" s="18"/>
      <c r="M223" s="18"/>
      <c r="N223" s="18"/>
      <c r="O223" s="18"/>
      <c r="P223" s="18"/>
      <c r="Q223" s="18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ht="14.25" customHeight="1">
      <c r="A224" s="19"/>
      <c r="B224" s="19"/>
      <c r="C224" s="19"/>
      <c r="D224" s="19"/>
      <c r="E224" s="19"/>
      <c r="F224" s="19"/>
      <c r="G224" s="19"/>
      <c r="H224" s="19"/>
      <c r="I224" s="19"/>
      <c r="J224" s="18"/>
      <c r="K224" s="18"/>
      <c r="L224" s="18"/>
      <c r="M224" s="18"/>
      <c r="N224" s="18"/>
      <c r="O224" s="18"/>
      <c r="P224" s="18"/>
      <c r="Q224" s="18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ht="14.25" customHeight="1">
      <c r="A225" s="19"/>
      <c r="B225" s="19"/>
      <c r="C225" s="19"/>
      <c r="D225" s="19"/>
      <c r="E225" s="19"/>
      <c r="F225" s="19"/>
      <c r="G225" s="19"/>
      <c r="H225" s="19"/>
      <c r="I225" s="19"/>
      <c r="J225" s="18"/>
      <c r="K225" s="18"/>
      <c r="L225" s="18"/>
      <c r="M225" s="18"/>
      <c r="N225" s="18"/>
      <c r="O225" s="18"/>
      <c r="P225" s="18"/>
      <c r="Q225" s="18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ht="14.25" customHeight="1">
      <c r="A226" s="19"/>
      <c r="B226" s="19"/>
      <c r="C226" s="19"/>
      <c r="D226" s="19"/>
      <c r="E226" s="19"/>
      <c r="F226" s="19"/>
      <c r="G226" s="19"/>
      <c r="H226" s="19"/>
      <c r="I226" s="19"/>
      <c r="J226" s="18"/>
      <c r="K226" s="18"/>
      <c r="L226" s="18"/>
      <c r="M226" s="18"/>
      <c r="N226" s="18"/>
      <c r="O226" s="18"/>
      <c r="P226" s="18"/>
      <c r="Q226" s="18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ht="14.25" customHeight="1">
      <c r="A227" s="19"/>
      <c r="B227" s="19"/>
      <c r="C227" s="19"/>
      <c r="D227" s="19"/>
      <c r="E227" s="19"/>
      <c r="F227" s="19"/>
      <c r="G227" s="19"/>
      <c r="H227" s="19"/>
      <c r="I227" s="19"/>
      <c r="J227" s="18"/>
      <c r="K227" s="18"/>
      <c r="L227" s="18"/>
      <c r="M227" s="18"/>
      <c r="N227" s="18"/>
      <c r="O227" s="18"/>
      <c r="P227" s="18"/>
      <c r="Q227" s="18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ht="14.25" customHeight="1">
      <c r="A228" s="19"/>
      <c r="B228" s="19"/>
      <c r="C228" s="19"/>
      <c r="D228" s="19"/>
      <c r="E228" s="19"/>
      <c r="F228" s="19"/>
      <c r="G228" s="19"/>
      <c r="H228" s="19"/>
      <c r="I228" s="19"/>
      <c r="J228" s="18"/>
      <c r="K228" s="18"/>
      <c r="L228" s="18"/>
      <c r="M228" s="18"/>
      <c r="N228" s="18"/>
      <c r="O228" s="18"/>
      <c r="P228" s="18"/>
      <c r="Q228" s="18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ht="14.25" customHeight="1">
      <c r="A229" s="19"/>
      <c r="B229" s="19"/>
      <c r="C229" s="19"/>
      <c r="D229" s="19"/>
      <c r="E229" s="19"/>
      <c r="F229" s="19"/>
      <c r="G229" s="19"/>
      <c r="H229" s="19"/>
      <c r="I229" s="19"/>
      <c r="J229" s="18"/>
      <c r="K229" s="18"/>
      <c r="L229" s="18"/>
      <c r="M229" s="18"/>
      <c r="N229" s="18"/>
      <c r="O229" s="18"/>
      <c r="P229" s="18"/>
      <c r="Q229" s="18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ht="14.25" customHeight="1">
      <c r="A230" s="19"/>
      <c r="B230" s="19"/>
      <c r="C230" s="19"/>
      <c r="D230" s="19"/>
      <c r="E230" s="19"/>
      <c r="F230" s="19"/>
      <c r="G230" s="19"/>
      <c r="H230" s="19"/>
      <c r="I230" s="19"/>
      <c r="J230" s="18"/>
      <c r="K230" s="18"/>
      <c r="L230" s="18"/>
      <c r="M230" s="18"/>
      <c r="N230" s="18"/>
      <c r="O230" s="18"/>
      <c r="P230" s="18"/>
      <c r="Q230" s="18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ht="14.25" customHeight="1">
      <c r="A231" s="19"/>
      <c r="B231" s="19"/>
      <c r="C231" s="19"/>
      <c r="D231" s="19"/>
      <c r="E231" s="19"/>
      <c r="F231" s="19"/>
      <c r="G231" s="19"/>
      <c r="H231" s="19"/>
      <c r="I231" s="19"/>
      <c r="J231" s="18"/>
      <c r="K231" s="18"/>
      <c r="L231" s="18"/>
      <c r="M231" s="18"/>
      <c r="N231" s="18"/>
      <c r="O231" s="18"/>
      <c r="P231" s="18"/>
      <c r="Q231" s="18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ht="14.25" customHeight="1">
      <c r="A232" s="19"/>
      <c r="B232" s="19"/>
      <c r="C232" s="19"/>
      <c r="D232" s="19"/>
      <c r="E232" s="19"/>
      <c r="F232" s="19"/>
      <c r="G232" s="19"/>
      <c r="H232" s="19"/>
      <c r="I232" s="19"/>
      <c r="J232" s="18"/>
      <c r="K232" s="18"/>
      <c r="L232" s="18"/>
      <c r="M232" s="18"/>
      <c r="N232" s="18"/>
      <c r="O232" s="18"/>
      <c r="P232" s="18"/>
      <c r="Q232" s="18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ht="14.25" customHeight="1">
      <c r="A233" s="19"/>
      <c r="B233" s="19"/>
      <c r="C233" s="19"/>
      <c r="D233" s="19"/>
      <c r="E233" s="19"/>
      <c r="F233" s="19"/>
      <c r="G233" s="19"/>
      <c r="H233" s="19"/>
      <c r="I233" s="19"/>
      <c r="J233" s="18"/>
      <c r="K233" s="18"/>
      <c r="L233" s="18"/>
      <c r="M233" s="18"/>
      <c r="N233" s="18"/>
      <c r="O233" s="18"/>
      <c r="P233" s="18"/>
      <c r="Q233" s="18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ht="14.25" customHeight="1">
      <c r="A234" s="19"/>
      <c r="B234" s="19"/>
      <c r="C234" s="19"/>
      <c r="D234" s="19"/>
      <c r="E234" s="19"/>
      <c r="F234" s="19"/>
      <c r="G234" s="19"/>
      <c r="H234" s="19"/>
      <c r="I234" s="19"/>
      <c r="J234" s="18"/>
      <c r="K234" s="18"/>
      <c r="L234" s="18"/>
      <c r="M234" s="18"/>
      <c r="N234" s="18"/>
      <c r="O234" s="18"/>
      <c r="P234" s="18"/>
      <c r="Q234" s="18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ht="14.25" customHeight="1">
      <c r="A235" s="19"/>
      <c r="B235" s="19"/>
      <c r="C235" s="19"/>
      <c r="D235" s="19"/>
      <c r="E235" s="19"/>
      <c r="F235" s="19"/>
      <c r="G235" s="19"/>
      <c r="H235" s="19"/>
      <c r="I235" s="19"/>
      <c r="J235" s="18"/>
      <c r="K235" s="18"/>
      <c r="L235" s="18"/>
      <c r="M235" s="18"/>
      <c r="N235" s="18"/>
      <c r="O235" s="18"/>
      <c r="P235" s="18"/>
      <c r="Q235" s="18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ht="14.25" customHeight="1">
      <c r="A236" s="19"/>
      <c r="B236" s="19"/>
      <c r="C236" s="19"/>
      <c r="D236" s="19"/>
      <c r="E236" s="19"/>
      <c r="F236" s="19"/>
      <c r="G236" s="19"/>
      <c r="H236" s="19"/>
      <c r="I236" s="19"/>
      <c r="J236" s="18"/>
      <c r="K236" s="18"/>
      <c r="L236" s="18"/>
      <c r="M236" s="18"/>
      <c r="N236" s="18"/>
      <c r="O236" s="18"/>
      <c r="P236" s="18"/>
      <c r="Q236" s="18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ht="14.25" customHeight="1">
      <c r="A237" s="19"/>
      <c r="B237" s="19"/>
      <c r="C237" s="19"/>
      <c r="D237" s="19"/>
      <c r="E237" s="19"/>
      <c r="F237" s="19"/>
      <c r="G237" s="19"/>
      <c r="H237" s="19"/>
      <c r="I237" s="19"/>
      <c r="J237" s="18"/>
      <c r="K237" s="18"/>
      <c r="L237" s="18"/>
      <c r="M237" s="18"/>
      <c r="N237" s="18"/>
      <c r="O237" s="18"/>
      <c r="P237" s="18"/>
      <c r="Q237" s="18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ht="14.25" customHeight="1">
      <c r="A238" s="19"/>
      <c r="B238" s="19"/>
      <c r="C238" s="19"/>
      <c r="D238" s="19"/>
      <c r="E238" s="19"/>
      <c r="F238" s="19"/>
      <c r="G238" s="19"/>
      <c r="H238" s="19"/>
      <c r="I238" s="19"/>
      <c r="J238" s="18"/>
      <c r="K238" s="18"/>
      <c r="L238" s="18"/>
      <c r="M238" s="18"/>
      <c r="N238" s="18"/>
      <c r="O238" s="18"/>
      <c r="P238" s="18"/>
      <c r="Q238" s="18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ht="14.25" customHeight="1">
      <c r="A239" s="19"/>
      <c r="B239" s="19"/>
      <c r="C239" s="19"/>
      <c r="D239" s="19"/>
      <c r="E239" s="19"/>
      <c r="F239" s="19"/>
      <c r="G239" s="19"/>
      <c r="H239" s="19"/>
      <c r="I239" s="19"/>
      <c r="J239" s="18"/>
      <c r="K239" s="18"/>
      <c r="L239" s="18"/>
      <c r="M239" s="18"/>
      <c r="N239" s="18"/>
      <c r="O239" s="18"/>
      <c r="P239" s="18"/>
      <c r="Q239" s="18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ht="14.25" customHeight="1">
      <c r="A240" s="19"/>
      <c r="B240" s="19"/>
      <c r="C240" s="19"/>
      <c r="D240" s="19"/>
      <c r="E240" s="19"/>
      <c r="F240" s="19"/>
      <c r="G240" s="19"/>
      <c r="H240" s="19"/>
      <c r="I240" s="19"/>
      <c r="J240" s="18"/>
      <c r="K240" s="18"/>
      <c r="L240" s="18"/>
      <c r="M240" s="18"/>
      <c r="N240" s="18"/>
      <c r="O240" s="18"/>
      <c r="P240" s="18"/>
      <c r="Q240" s="18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ht="14.25" customHeight="1">
      <c r="A241" s="19"/>
      <c r="B241" s="19"/>
      <c r="C241" s="19"/>
      <c r="D241" s="19"/>
      <c r="E241" s="19"/>
      <c r="F241" s="19"/>
      <c r="G241" s="19"/>
      <c r="H241" s="19"/>
      <c r="I241" s="19"/>
      <c r="J241" s="18"/>
      <c r="K241" s="18"/>
      <c r="L241" s="18"/>
      <c r="M241" s="18"/>
      <c r="N241" s="18"/>
      <c r="O241" s="18"/>
      <c r="P241" s="18"/>
      <c r="Q241" s="18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ht="14.25" customHeight="1">
      <c r="A242" s="19"/>
      <c r="B242" s="19"/>
      <c r="C242" s="19"/>
      <c r="D242" s="19"/>
      <c r="E242" s="19"/>
      <c r="F242" s="19"/>
      <c r="G242" s="19"/>
      <c r="H242" s="19"/>
      <c r="I242" s="19"/>
      <c r="J242" s="18"/>
      <c r="K242" s="18"/>
      <c r="L242" s="18"/>
      <c r="M242" s="18"/>
      <c r="N242" s="18"/>
      <c r="O242" s="18"/>
      <c r="P242" s="18"/>
      <c r="Q242" s="18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ht="14.25" customHeight="1">
      <c r="A243" s="19"/>
      <c r="B243" s="19"/>
      <c r="C243" s="19"/>
      <c r="D243" s="19"/>
      <c r="E243" s="19"/>
      <c r="F243" s="19"/>
      <c r="G243" s="19"/>
      <c r="H243" s="19"/>
      <c r="I243" s="19"/>
      <c r="J243" s="18"/>
      <c r="K243" s="18"/>
      <c r="L243" s="18"/>
      <c r="M243" s="18"/>
      <c r="N243" s="18"/>
      <c r="O243" s="18"/>
      <c r="P243" s="18"/>
      <c r="Q243" s="18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ht="14.25" customHeight="1">
      <c r="A244" s="19"/>
      <c r="B244" s="19"/>
      <c r="C244" s="19"/>
      <c r="D244" s="19"/>
      <c r="E244" s="19"/>
      <c r="F244" s="19"/>
      <c r="G244" s="19"/>
      <c r="H244" s="19"/>
      <c r="I244" s="19"/>
      <c r="J244" s="18"/>
      <c r="K244" s="18"/>
      <c r="L244" s="18"/>
      <c r="M244" s="18"/>
      <c r="N244" s="18"/>
      <c r="O244" s="18"/>
      <c r="P244" s="18"/>
      <c r="Q244" s="18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ht="14.25" customHeight="1">
      <c r="A245" s="19"/>
      <c r="B245" s="19"/>
      <c r="C245" s="19"/>
      <c r="D245" s="19"/>
      <c r="E245" s="19"/>
      <c r="F245" s="19"/>
      <c r="G245" s="19"/>
      <c r="H245" s="19"/>
      <c r="I245" s="19"/>
      <c r="J245" s="18"/>
      <c r="K245" s="18"/>
      <c r="L245" s="18"/>
      <c r="M245" s="18"/>
      <c r="N245" s="18"/>
      <c r="O245" s="18"/>
      <c r="P245" s="18"/>
      <c r="Q245" s="18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ht="14.25" customHeight="1">
      <c r="A246" s="19"/>
      <c r="B246" s="19"/>
      <c r="C246" s="19"/>
      <c r="D246" s="19"/>
      <c r="E246" s="19"/>
      <c r="F246" s="19"/>
      <c r="G246" s="19"/>
      <c r="H246" s="19"/>
      <c r="I246" s="19"/>
      <c r="J246" s="18"/>
      <c r="K246" s="18"/>
      <c r="L246" s="18"/>
      <c r="M246" s="18"/>
      <c r="N246" s="18"/>
      <c r="O246" s="18"/>
      <c r="P246" s="18"/>
      <c r="Q246" s="18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ht="14.25" customHeight="1">
      <c r="A247" s="19"/>
      <c r="B247" s="19"/>
      <c r="C247" s="19"/>
      <c r="D247" s="19"/>
      <c r="E247" s="19"/>
      <c r="F247" s="19"/>
      <c r="G247" s="19"/>
      <c r="H247" s="19"/>
      <c r="I247" s="19"/>
      <c r="J247" s="18"/>
      <c r="K247" s="18"/>
      <c r="L247" s="18"/>
      <c r="M247" s="18"/>
      <c r="N247" s="18"/>
      <c r="O247" s="18"/>
      <c r="P247" s="18"/>
      <c r="Q247" s="18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ht="14.25" customHeight="1">
      <c r="A248" s="19"/>
      <c r="B248" s="19"/>
      <c r="C248" s="19"/>
      <c r="D248" s="19"/>
      <c r="E248" s="19"/>
      <c r="F248" s="19"/>
      <c r="G248" s="19"/>
      <c r="H248" s="19"/>
      <c r="I248" s="19"/>
      <c r="J248" s="18"/>
      <c r="K248" s="18"/>
      <c r="L248" s="18"/>
      <c r="M248" s="18"/>
      <c r="N248" s="18"/>
      <c r="O248" s="18"/>
      <c r="P248" s="18"/>
      <c r="Q248" s="18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ht="14.25" customHeight="1">
      <c r="A249" s="19"/>
      <c r="B249" s="19"/>
      <c r="C249" s="19"/>
      <c r="D249" s="19"/>
      <c r="E249" s="19"/>
      <c r="F249" s="19"/>
      <c r="G249" s="19"/>
      <c r="H249" s="19"/>
      <c r="I249" s="19"/>
      <c r="J249" s="18"/>
      <c r="K249" s="18"/>
      <c r="L249" s="18"/>
      <c r="M249" s="18"/>
      <c r="N249" s="18"/>
      <c r="O249" s="18"/>
      <c r="P249" s="18"/>
      <c r="Q249" s="18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ht="14.25" customHeight="1">
      <c r="A250" s="19"/>
      <c r="B250" s="19"/>
      <c r="C250" s="19"/>
      <c r="D250" s="19"/>
      <c r="E250" s="19"/>
      <c r="F250" s="19"/>
      <c r="G250" s="19"/>
      <c r="H250" s="19"/>
      <c r="I250" s="19"/>
      <c r="J250" s="18"/>
      <c r="K250" s="18"/>
      <c r="L250" s="18"/>
      <c r="M250" s="18"/>
      <c r="N250" s="18"/>
      <c r="O250" s="18"/>
      <c r="P250" s="18"/>
      <c r="Q250" s="18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ht="14.25" customHeight="1">
      <c r="A251" s="19"/>
      <c r="B251" s="19"/>
      <c r="C251" s="19"/>
      <c r="D251" s="19"/>
      <c r="E251" s="19"/>
      <c r="F251" s="19"/>
      <c r="G251" s="19"/>
      <c r="H251" s="19"/>
      <c r="I251" s="19"/>
      <c r="J251" s="18"/>
      <c r="K251" s="18"/>
      <c r="L251" s="18"/>
      <c r="M251" s="18"/>
      <c r="N251" s="18"/>
      <c r="O251" s="18"/>
      <c r="P251" s="18"/>
      <c r="Q251" s="18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ht="14.25" customHeight="1">
      <c r="A252" s="19"/>
      <c r="B252" s="19"/>
      <c r="C252" s="19"/>
      <c r="D252" s="19"/>
      <c r="E252" s="19"/>
      <c r="F252" s="19"/>
      <c r="G252" s="19"/>
      <c r="H252" s="19"/>
      <c r="I252" s="19"/>
      <c r="J252" s="18"/>
      <c r="K252" s="18"/>
      <c r="L252" s="18"/>
      <c r="M252" s="18"/>
      <c r="N252" s="18"/>
      <c r="O252" s="18"/>
      <c r="P252" s="18"/>
      <c r="Q252" s="18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ht="14.25" customHeight="1">
      <c r="A253" s="19"/>
      <c r="B253" s="19"/>
      <c r="C253" s="19"/>
      <c r="D253" s="19"/>
      <c r="E253" s="19"/>
      <c r="F253" s="19"/>
      <c r="G253" s="19"/>
      <c r="H253" s="19"/>
      <c r="I253" s="19"/>
      <c r="J253" s="18"/>
      <c r="K253" s="18"/>
      <c r="L253" s="18"/>
      <c r="M253" s="18"/>
      <c r="N253" s="18"/>
      <c r="O253" s="18"/>
      <c r="P253" s="18"/>
      <c r="Q253" s="18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ht="14.25" customHeight="1">
      <c r="A254" s="19"/>
      <c r="B254" s="19"/>
      <c r="C254" s="19"/>
      <c r="D254" s="19"/>
      <c r="E254" s="19"/>
      <c r="F254" s="19"/>
      <c r="G254" s="19"/>
      <c r="H254" s="19"/>
      <c r="I254" s="19"/>
      <c r="J254" s="18"/>
      <c r="K254" s="18"/>
      <c r="L254" s="18"/>
      <c r="M254" s="18"/>
      <c r="N254" s="18"/>
      <c r="O254" s="18"/>
      <c r="P254" s="18"/>
      <c r="Q254" s="18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ht="14.25" customHeight="1">
      <c r="A255" s="19"/>
      <c r="B255" s="19"/>
      <c r="C255" s="19"/>
      <c r="D255" s="19"/>
      <c r="E255" s="19"/>
      <c r="F255" s="19"/>
      <c r="G255" s="19"/>
      <c r="H255" s="19"/>
      <c r="I255" s="19"/>
      <c r="J255" s="18"/>
      <c r="K255" s="18"/>
      <c r="L255" s="18"/>
      <c r="M255" s="18"/>
      <c r="N255" s="18"/>
      <c r="O255" s="18"/>
      <c r="P255" s="18"/>
      <c r="Q255" s="18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ht="14.25" customHeight="1">
      <c r="A256" s="19"/>
      <c r="B256" s="19"/>
      <c r="C256" s="19"/>
      <c r="D256" s="19"/>
      <c r="E256" s="19"/>
      <c r="F256" s="19"/>
      <c r="G256" s="19"/>
      <c r="H256" s="19"/>
      <c r="I256" s="19"/>
      <c r="J256" s="18"/>
      <c r="K256" s="18"/>
      <c r="L256" s="18"/>
      <c r="M256" s="18"/>
      <c r="N256" s="18"/>
      <c r="O256" s="18"/>
      <c r="P256" s="18"/>
      <c r="Q256" s="18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ht="14.25" customHeight="1">
      <c r="A257" s="19"/>
      <c r="B257" s="19"/>
      <c r="C257" s="19"/>
      <c r="D257" s="19"/>
      <c r="E257" s="19"/>
      <c r="F257" s="19"/>
      <c r="G257" s="19"/>
      <c r="H257" s="19"/>
      <c r="I257" s="19"/>
      <c r="J257" s="18"/>
      <c r="K257" s="18"/>
      <c r="L257" s="18"/>
      <c r="M257" s="18"/>
      <c r="N257" s="18"/>
      <c r="O257" s="18"/>
      <c r="P257" s="18"/>
      <c r="Q257" s="18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ht="14.25" customHeight="1">
      <c r="A258" s="19"/>
      <c r="B258" s="19"/>
      <c r="C258" s="19"/>
      <c r="D258" s="19"/>
      <c r="E258" s="19"/>
      <c r="F258" s="19"/>
      <c r="G258" s="19"/>
      <c r="H258" s="19"/>
      <c r="I258" s="19"/>
      <c r="J258" s="18"/>
      <c r="K258" s="18"/>
      <c r="L258" s="18"/>
      <c r="M258" s="18"/>
      <c r="N258" s="18"/>
      <c r="O258" s="18"/>
      <c r="P258" s="18"/>
      <c r="Q258" s="18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ht="14.25" customHeight="1">
      <c r="A259" s="19"/>
      <c r="B259" s="19"/>
      <c r="C259" s="19"/>
      <c r="D259" s="19"/>
      <c r="E259" s="19"/>
      <c r="F259" s="19"/>
      <c r="G259" s="19"/>
      <c r="H259" s="19"/>
      <c r="I259" s="19"/>
      <c r="J259" s="18"/>
      <c r="K259" s="18"/>
      <c r="L259" s="18"/>
      <c r="M259" s="18"/>
      <c r="N259" s="18"/>
      <c r="O259" s="18"/>
      <c r="P259" s="18"/>
      <c r="Q259" s="18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ht="14.25" customHeight="1">
      <c r="A260" s="19"/>
      <c r="B260" s="19"/>
      <c r="C260" s="19"/>
      <c r="D260" s="19"/>
      <c r="E260" s="19"/>
      <c r="F260" s="19"/>
      <c r="G260" s="19"/>
      <c r="H260" s="19"/>
      <c r="I260" s="19"/>
      <c r="J260" s="18"/>
      <c r="K260" s="18"/>
      <c r="L260" s="18"/>
      <c r="M260" s="18"/>
      <c r="N260" s="18"/>
      <c r="O260" s="18"/>
      <c r="P260" s="18"/>
      <c r="Q260" s="18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ht="14.25" customHeight="1">
      <c r="A261" s="19"/>
      <c r="B261" s="19"/>
      <c r="C261" s="19"/>
      <c r="D261" s="19"/>
      <c r="E261" s="19"/>
      <c r="F261" s="19"/>
      <c r="G261" s="19"/>
      <c r="H261" s="19"/>
      <c r="I261" s="19"/>
      <c r="J261" s="18"/>
      <c r="K261" s="18"/>
      <c r="L261" s="18"/>
      <c r="M261" s="18"/>
      <c r="N261" s="18"/>
      <c r="O261" s="18"/>
      <c r="P261" s="18"/>
      <c r="Q261" s="18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ht="14.25" customHeight="1">
      <c r="A262" s="19"/>
      <c r="B262" s="19"/>
      <c r="C262" s="19"/>
      <c r="D262" s="19"/>
      <c r="E262" s="19"/>
      <c r="F262" s="19"/>
      <c r="G262" s="19"/>
      <c r="H262" s="19"/>
      <c r="I262" s="19"/>
      <c r="J262" s="18"/>
      <c r="K262" s="18"/>
      <c r="L262" s="18"/>
      <c r="M262" s="18"/>
      <c r="N262" s="18"/>
      <c r="O262" s="18"/>
      <c r="P262" s="18"/>
      <c r="Q262" s="18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ht="14.25" customHeight="1">
      <c r="A263" s="19"/>
      <c r="B263" s="19"/>
      <c r="C263" s="19"/>
      <c r="D263" s="19"/>
      <c r="E263" s="19"/>
      <c r="F263" s="19"/>
      <c r="G263" s="19"/>
      <c r="H263" s="19"/>
      <c r="I263" s="19"/>
      <c r="J263" s="18"/>
      <c r="K263" s="18"/>
      <c r="L263" s="18"/>
      <c r="M263" s="18"/>
      <c r="N263" s="18"/>
      <c r="O263" s="18"/>
      <c r="P263" s="18"/>
      <c r="Q263" s="18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ht="14.25" customHeight="1">
      <c r="A264" s="19"/>
      <c r="B264" s="19"/>
      <c r="C264" s="19"/>
      <c r="D264" s="19"/>
      <c r="E264" s="19"/>
      <c r="F264" s="19"/>
      <c r="G264" s="19"/>
      <c r="H264" s="19"/>
      <c r="I264" s="19"/>
      <c r="J264" s="18"/>
      <c r="K264" s="18"/>
      <c r="L264" s="18"/>
      <c r="M264" s="18"/>
      <c r="N264" s="18"/>
      <c r="O264" s="18"/>
      <c r="P264" s="18"/>
      <c r="Q264" s="18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ht="14.25" customHeight="1">
      <c r="A265" s="19"/>
      <c r="B265" s="19"/>
      <c r="C265" s="19"/>
      <c r="D265" s="19"/>
      <c r="E265" s="19"/>
      <c r="F265" s="19"/>
      <c r="G265" s="19"/>
      <c r="H265" s="19"/>
      <c r="I265" s="19"/>
      <c r="J265" s="18"/>
      <c r="K265" s="18"/>
      <c r="L265" s="18"/>
      <c r="M265" s="18"/>
      <c r="N265" s="18"/>
      <c r="O265" s="18"/>
      <c r="P265" s="18"/>
      <c r="Q265" s="18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ht="14.25" customHeight="1">
      <c r="A266" s="19"/>
      <c r="B266" s="19"/>
      <c r="C266" s="19"/>
      <c r="D266" s="19"/>
      <c r="E266" s="19"/>
      <c r="F266" s="19"/>
      <c r="G266" s="19"/>
      <c r="H266" s="19"/>
      <c r="I266" s="19"/>
      <c r="J266" s="18"/>
      <c r="K266" s="18"/>
      <c r="L266" s="18"/>
      <c r="M266" s="18"/>
      <c r="N266" s="18"/>
      <c r="O266" s="18"/>
      <c r="P266" s="18"/>
      <c r="Q266" s="18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ht="14.25" customHeight="1">
      <c r="A267" s="19"/>
      <c r="B267" s="19"/>
      <c r="C267" s="19"/>
      <c r="D267" s="19"/>
      <c r="E267" s="19"/>
      <c r="F267" s="19"/>
      <c r="G267" s="19"/>
      <c r="H267" s="19"/>
      <c r="I267" s="19"/>
      <c r="J267" s="18"/>
      <c r="K267" s="18"/>
      <c r="L267" s="18"/>
      <c r="M267" s="18"/>
      <c r="N267" s="18"/>
      <c r="O267" s="18"/>
      <c r="P267" s="18"/>
      <c r="Q267" s="18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ht="14.25" customHeight="1">
      <c r="A268" s="19"/>
      <c r="B268" s="19"/>
      <c r="C268" s="19"/>
      <c r="D268" s="19"/>
      <c r="E268" s="19"/>
      <c r="F268" s="19"/>
      <c r="G268" s="19"/>
      <c r="H268" s="19"/>
      <c r="I268" s="19"/>
      <c r="J268" s="18"/>
      <c r="K268" s="18"/>
      <c r="L268" s="18"/>
      <c r="M268" s="18"/>
      <c r="N268" s="18"/>
      <c r="O268" s="18"/>
      <c r="P268" s="18"/>
      <c r="Q268" s="18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ht="14.25" customHeight="1">
      <c r="A269" s="19"/>
      <c r="B269" s="19"/>
      <c r="C269" s="19"/>
      <c r="D269" s="19"/>
      <c r="E269" s="19"/>
      <c r="F269" s="19"/>
      <c r="G269" s="19"/>
      <c r="H269" s="19"/>
      <c r="I269" s="19"/>
      <c r="J269" s="18"/>
      <c r="K269" s="18"/>
      <c r="L269" s="18"/>
      <c r="M269" s="18"/>
      <c r="N269" s="18"/>
      <c r="O269" s="18"/>
      <c r="P269" s="18"/>
      <c r="Q269" s="18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ht="14.25" customHeight="1">
      <c r="A270" s="19"/>
      <c r="B270" s="19"/>
      <c r="C270" s="19"/>
      <c r="D270" s="19"/>
      <c r="E270" s="19"/>
      <c r="F270" s="19"/>
      <c r="G270" s="19"/>
      <c r="H270" s="19"/>
      <c r="I270" s="19"/>
      <c r="J270" s="18"/>
      <c r="K270" s="18"/>
      <c r="L270" s="18"/>
      <c r="M270" s="18"/>
      <c r="N270" s="18"/>
      <c r="O270" s="18"/>
      <c r="P270" s="18"/>
      <c r="Q270" s="18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ht="14.25" customHeight="1">
      <c r="A271" s="19"/>
      <c r="B271" s="19"/>
      <c r="C271" s="19"/>
      <c r="D271" s="19"/>
      <c r="E271" s="19"/>
      <c r="F271" s="19"/>
      <c r="G271" s="19"/>
      <c r="H271" s="19"/>
      <c r="I271" s="19"/>
      <c r="J271" s="18"/>
      <c r="K271" s="18"/>
      <c r="L271" s="18"/>
      <c r="M271" s="18"/>
      <c r="N271" s="18"/>
      <c r="O271" s="18"/>
      <c r="P271" s="18"/>
      <c r="Q271" s="18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ht="14.25" customHeight="1">
      <c r="A272" s="19"/>
      <c r="B272" s="19"/>
      <c r="C272" s="19"/>
      <c r="D272" s="19"/>
      <c r="E272" s="19"/>
      <c r="F272" s="19"/>
      <c r="G272" s="19"/>
      <c r="H272" s="19"/>
      <c r="I272" s="19"/>
      <c r="J272" s="18"/>
      <c r="K272" s="18"/>
      <c r="L272" s="18"/>
      <c r="M272" s="18"/>
      <c r="N272" s="18"/>
      <c r="O272" s="18"/>
      <c r="P272" s="18"/>
      <c r="Q272" s="18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ht="14.25" customHeight="1">
      <c r="A273" s="19"/>
      <c r="B273" s="19"/>
      <c r="C273" s="19"/>
      <c r="D273" s="19"/>
      <c r="E273" s="19"/>
      <c r="F273" s="19"/>
      <c r="G273" s="19"/>
      <c r="H273" s="19"/>
      <c r="I273" s="19"/>
      <c r="J273" s="18"/>
      <c r="K273" s="18"/>
      <c r="L273" s="18"/>
      <c r="M273" s="18"/>
      <c r="N273" s="18"/>
      <c r="O273" s="18"/>
      <c r="P273" s="18"/>
      <c r="Q273" s="18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ht="14.25" customHeight="1">
      <c r="A274" s="19"/>
      <c r="B274" s="19"/>
      <c r="C274" s="19"/>
      <c r="D274" s="19"/>
      <c r="E274" s="19"/>
      <c r="F274" s="19"/>
      <c r="G274" s="19"/>
      <c r="H274" s="19"/>
      <c r="I274" s="19"/>
      <c r="J274" s="18"/>
      <c r="K274" s="18"/>
      <c r="L274" s="18"/>
      <c r="M274" s="18"/>
      <c r="N274" s="18"/>
      <c r="O274" s="18"/>
      <c r="P274" s="18"/>
      <c r="Q274" s="18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ht="14.25" customHeight="1">
      <c r="A275" s="19"/>
      <c r="B275" s="19"/>
      <c r="C275" s="19"/>
      <c r="D275" s="19"/>
      <c r="E275" s="19"/>
      <c r="F275" s="19"/>
      <c r="G275" s="19"/>
      <c r="H275" s="19"/>
      <c r="I275" s="19"/>
      <c r="J275" s="18"/>
      <c r="K275" s="18"/>
      <c r="L275" s="18"/>
      <c r="M275" s="18"/>
      <c r="N275" s="18"/>
      <c r="O275" s="18"/>
      <c r="P275" s="18"/>
      <c r="Q275" s="18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ht="14.25" customHeight="1">
      <c r="A276" s="19"/>
      <c r="B276" s="19"/>
      <c r="C276" s="19"/>
      <c r="D276" s="19"/>
      <c r="E276" s="19"/>
      <c r="F276" s="19"/>
      <c r="G276" s="19"/>
      <c r="H276" s="19"/>
      <c r="I276" s="19"/>
      <c r="J276" s="18"/>
      <c r="K276" s="18"/>
      <c r="L276" s="18"/>
      <c r="M276" s="18"/>
      <c r="N276" s="18"/>
      <c r="O276" s="18"/>
      <c r="P276" s="18"/>
      <c r="Q276" s="18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ht="14.25" customHeight="1">
      <c r="A277" s="19"/>
      <c r="B277" s="19"/>
      <c r="C277" s="19"/>
      <c r="D277" s="19"/>
      <c r="E277" s="19"/>
      <c r="F277" s="19"/>
      <c r="G277" s="19"/>
      <c r="H277" s="19"/>
      <c r="I277" s="19"/>
      <c r="J277" s="18"/>
      <c r="K277" s="18"/>
      <c r="L277" s="18"/>
      <c r="M277" s="18"/>
      <c r="N277" s="18"/>
      <c r="O277" s="18"/>
      <c r="P277" s="18"/>
      <c r="Q277" s="18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ht="14.25" customHeight="1">
      <c r="A278" s="19"/>
      <c r="B278" s="19"/>
      <c r="C278" s="19"/>
      <c r="D278" s="19"/>
      <c r="E278" s="19"/>
      <c r="F278" s="19"/>
      <c r="G278" s="19"/>
      <c r="H278" s="19"/>
      <c r="I278" s="19"/>
      <c r="J278" s="18"/>
      <c r="K278" s="18"/>
      <c r="L278" s="18"/>
      <c r="M278" s="18"/>
      <c r="N278" s="18"/>
      <c r="O278" s="18"/>
      <c r="P278" s="18"/>
      <c r="Q278" s="18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ht="14.25" customHeight="1">
      <c r="A279" s="19"/>
      <c r="B279" s="19"/>
      <c r="C279" s="19"/>
      <c r="D279" s="19"/>
      <c r="E279" s="19"/>
      <c r="F279" s="19"/>
      <c r="G279" s="19"/>
      <c r="H279" s="19"/>
      <c r="I279" s="19"/>
      <c r="J279" s="18"/>
      <c r="K279" s="18"/>
      <c r="L279" s="18"/>
      <c r="M279" s="18"/>
      <c r="N279" s="18"/>
      <c r="O279" s="18"/>
      <c r="P279" s="18"/>
      <c r="Q279" s="18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ht="14.25" customHeight="1">
      <c r="A280" s="19"/>
      <c r="B280" s="19"/>
      <c r="C280" s="19"/>
      <c r="D280" s="19"/>
      <c r="E280" s="19"/>
      <c r="F280" s="19"/>
      <c r="G280" s="19"/>
      <c r="H280" s="19"/>
      <c r="I280" s="19"/>
      <c r="J280" s="18"/>
      <c r="K280" s="18"/>
      <c r="L280" s="18"/>
      <c r="M280" s="18"/>
      <c r="N280" s="18"/>
      <c r="O280" s="18"/>
      <c r="P280" s="18"/>
      <c r="Q280" s="18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ht="14.25" customHeight="1">
      <c r="A281" s="19"/>
      <c r="B281" s="19"/>
      <c r="C281" s="19"/>
      <c r="D281" s="19"/>
      <c r="E281" s="19"/>
      <c r="F281" s="19"/>
      <c r="G281" s="19"/>
      <c r="H281" s="19"/>
      <c r="I281" s="19"/>
      <c r="J281" s="18"/>
      <c r="K281" s="18"/>
      <c r="L281" s="18"/>
      <c r="M281" s="18"/>
      <c r="N281" s="18"/>
      <c r="O281" s="18"/>
      <c r="P281" s="18"/>
      <c r="Q281" s="18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ht="14.25" customHeight="1">
      <c r="A282" s="19"/>
      <c r="B282" s="19"/>
      <c r="C282" s="19"/>
      <c r="D282" s="19"/>
      <c r="E282" s="19"/>
      <c r="F282" s="19"/>
      <c r="G282" s="19"/>
      <c r="H282" s="19"/>
      <c r="I282" s="19"/>
      <c r="J282" s="18"/>
      <c r="K282" s="18"/>
      <c r="L282" s="18"/>
      <c r="M282" s="18"/>
      <c r="N282" s="18"/>
      <c r="O282" s="18"/>
      <c r="P282" s="18"/>
      <c r="Q282" s="18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ht="14.25" customHeight="1">
      <c r="A283" s="19"/>
      <c r="B283" s="19"/>
      <c r="C283" s="19"/>
      <c r="D283" s="19"/>
      <c r="E283" s="19"/>
      <c r="F283" s="19"/>
      <c r="G283" s="19"/>
      <c r="H283" s="19"/>
      <c r="I283" s="19"/>
      <c r="J283" s="18"/>
      <c r="K283" s="18"/>
      <c r="L283" s="18"/>
      <c r="M283" s="18"/>
      <c r="N283" s="18"/>
      <c r="O283" s="18"/>
      <c r="P283" s="18"/>
      <c r="Q283" s="18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ht="14.25" customHeight="1">
      <c r="A284" s="19"/>
      <c r="B284" s="19"/>
      <c r="C284" s="19"/>
      <c r="D284" s="19"/>
      <c r="E284" s="19"/>
      <c r="F284" s="19"/>
      <c r="G284" s="19"/>
      <c r="H284" s="19"/>
      <c r="I284" s="19"/>
      <c r="J284" s="18"/>
      <c r="K284" s="18"/>
      <c r="L284" s="18"/>
      <c r="M284" s="18"/>
      <c r="N284" s="18"/>
      <c r="O284" s="18"/>
      <c r="P284" s="18"/>
      <c r="Q284" s="18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ht="14.25" customHeight="1">
      <c r="A285" s="19"/>
      <c r="B285" s="19"/>
      <c r="C285" s="19"/>
      <c r="D285" s="19"/>
      <c r="E285" s="19"/>
      <c r="F285" s="19"/>
      <c r="G285" s="19"/>
      <c r="H285" s="19"/>
      <c r="I285" s="19"/>
      <c r="J285" s="18"/>
      <c r="K285" s="18"/>
      <c r="L285" s="18"/>
      <c r="M285" s="18"/>
      <c r="N285" s="18"/>
      <c r="O285" s="18"/>
      <c r="P285" s="18"/>
      <c r="Q285" s="18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ht="14.25" customHeight="1">
      <c r="A286" s="19"/>
      <c r="B286" s="19"/>
      <c r="C286" s="19"/>
      <c r="D286" s="19"/>
      <c r="E286" s="19"/>
      <c r="F286" s="19"/>
      <c r="G286" s="19"/>
      <c r="H286" s="19"/>
      <c r="I286" s="19"/>
      <c r="J286" s="18"/>
      <c r="K286" s="18"/>
      <c r="L286" s="18"/>
      <c r="M286" s="18"/>
      <c r="N286" s="18"/>
      <c r="O286" s="18"/>
      <c r="P286" s="18"/>
      <c r="Q286" s="18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ht="14.25" customHeight="1">
      <c r="A287" s="19"/>
      <c r="B287" s="19"/>
      <c r="C287" s="19"/>
      <c r="D287" s="19"/>
      <c r="E287" s="19"/>
      <c r="F287" s="19"/>
      <c r="G287" s="19"/>
      <c r="H287" s="19"/>
      <c r="I287" s="19"/>
      <c r="J287" s="18"/>
      <c r="K287" s="18"/>
      <c r="L287" s="18"/>
      <c r="M287" s="18"/>
      <c r="N287" s="18"/>
      <c r="O287" s="18"/>
      <c r="P287" s="18"/>
      <c r="Q287" s="18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ht="14.25" customHeight="1">
      <c r="A288" s="19"/>
      <c r="B288" s="19"/>
      <c r="C288" s="19"/>
      <c r="D288" s="19"/>
      <c r="E288" s="19"/>
      <c r="F288" s="19"/>
      <c r="G288" s="19"/>
      <c r="H288" s="19"/>
      <c r="I288" s="19"/>
      <c r="J288" s="18"/>
      <c r="K288" s="18"/>
      <c r="L288" s="18"/>
      <c r="M288" s="18"/>
      <c r="N288" s="18"/>
      <c r="O288" s="18"/>
      <c r="P288" s="18"/>
      <c r="Q288" s="18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ht="14.25" customHeight="1">
      <c r="A289" s="19"/>
      <c r="B289" s="19"/>
      <c r="C289" s="19"/>
      <c r="D289" s="19"/>
      <c r="E289" s="19"/>
      <c r="F289" s="19"/>
      <c r="G289" s="19"/>
      <c r="H289" s="19"/>
      <c r="I289" s="19"/>
      <c r="J289" s="18"/>
      <c r="K289" s="18"/>
      <c r="L289" s="18"/>
      <c r="M289" s="18"/>
      <c r="N289" s="18"/>
      <c r="O289" s="18"/>
      <c r="P289" s="18"/>
      <c r="Q289" s="18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ht="14.25" customHeight="1">
      <c r="A290" s="19"/>
      <c r="B290" s="19"/>
      <c r="C290" s="19"/>
      <c r="D290" s="19"/>
      <c r="E290" s="19"/>
      <c r="F290" s="19"/>
      <c r="G290" s="19"/>
      <c r="H290" s="19"/>
      <c r="I290" s="19"/>
      <c r="J290" s="18"/>
      <c r="K290" s="18"/>
      <c r="L290" s="18"/>
      <c r="M290" s="18"/>
      <c r="N290" s="18"/>
      <c r="O290" s="18"/>
      <c r="P290" s="18"/>
      <c r="Q290" s="18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ht="14.25" customHeight="1">
      <c r="A291" s="19"/>
      <c r="B291" s="19"/>
      <c r="C291" s="19"/>
      <c r="D291" s="19"/>
      <c r="E291" s="19"/>
      <c r="F291" s="19"/>
      <c r="G291" s="19"/>
      <c r="H291" s="19"/>
      <c r="I291" s="19"/>
      <c r="J291" s="18"/>
      <c r="K291" s="18"/>
      <c r="L291" s="18"/>
      <c r="M291" s="18"/>
      <c r="N291" s="18"/>
      <c r="O291" s="18"/>
      <c r="P291" s="18"/>
      <c r="Q291" s="18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ht="14.25" customHeight="1">
      <c r="A292" s="19"/>
      <c r="B292" s="19"/>
      <c r="C292" s="19"/>
      <c r="D292" s="19"/>
      <c r="E292" s="19"/>
      <c r="F292" s="19"/>
      <c r="G292" s="19"/>
      <c r="H292" s="19"/>
      <c r="I292" s="19"/>
      <c r="J292" s="18"/>
      <c r="K292" s="18"/>
      <c r="L292" s="18"/>
      <c r="M292" s="18"/>
      <c r="N292" s="18"/>
      <c r="O292" s="18"/>
      <c r="P292" s="18"/>
      <c r="Q292" s="18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ht="14.25" customHeight="1">
      <c r="A293" s="19"/>
      <c r="B293" s="19"/>
      <c r="C293" s="19"/>
      <c r="D293" s="19"/>
      <c r="E293" s="19"/>
      <c r="F293" s="19"/>
      <c r="G293" s="19"/>
      <c r="H293" s="19"/>
      <c r="I293" s="19"/>
      <c r="J293" s="18"/>
      <c r="K293" s="18"/>
      <c r="L293" s="18"/>
      <c r="M293" s="18"/>
      <c r="N293" s="18"/>
      <c r="O293" s="18"/>
      <c r="P293" s="18"/>
      <c r="Q293" s="18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ht="14.25" customHeight="1">
      <c r="A294" s="19"/>
      <c r="B294" s="19"/>
      <c r="C294" s="19"/>
      <c r="D294" s="19"/>
      <c r="E294" s="19"/>
      <c r="F294" s="19"/>
      <c r="G294" s="19"/>
      <c r="H294" s="19"/>
      <c r="I294" s="19"/>
      <c r="J294" s="18"/>
      <c r="K294" s="18"/>
      <c r="L294" s="18"/>
      <c r="M294" s="18"/>
      <c r="N294" s="18"/>
      <c r="O294" s="18"/>
      <c r="P294" s="18"/>
      <c r="Q294" s="18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ht="14.25" customHeight="1">
      <c r="A295" s="19"/>
      <c r="B295" s="19"/>
      <c r="C295" s="19"/>
      <c r="D295" s="19"/>
      <c r="E295" s="19"/>
      <c r="F295" s="19"/>
      <c r="G295" s="19"/>
      <c r="H295" s="19"/>
      <c r="I295" s="19"/>
      <c r="J295" s="18"/>
      <c r="K295" s="18"/>
      <c r="L295" s="18"/>
      <c r="M295" s="18"/>
      <c r="N295" s="18"/>
      <c r="O295" s="18"/>
      <c r="P295" s="18"/>
      <c r="Q295" s="18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ht="14.25" customHeight="1">
      <c r="A296" s="19"/>
      <c r="B296" s="19"/>
      <c r="C296" s="19"/>
      <c r="D296" s="19"/>
      <c r="E296" s="19"/>
      <c r="F296" s="19"/>
      <c r="G296" s="19"/>
      <c r="H296" s="19"/>
      <c r="I296" s="19"/>
      <c r="J296" s="18"/>
      <c r="K296" s="18"/>
      <c r="L296" s="18"/>
      <c r="M296" s="18"/>
      <c r="N296" s="18"/>
      <c r="O296" s="18"/>
      <c r="P296" s="18"/>
      <c r="Q296" s="18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ht="14.25" customHeight="1">
      <c r="A297" s="19"/>
      <c r="B297" s="19"/>
      <c r="C297" s="19"/>
      <c r="D297" s="19"/>
      <c r="E297" s="19"/>
      <c r="F297" s="19"/>
      <c r="G297" s="19"/>
      <c r="H297" s="19"/>
      <c r="I297" s="19"/>
      <c r="J297" s="18"/>
      <c r="K297" s="18"/>
      <c r="L297" s="18"/>
      <c r="M297" s="18"/>
      <c r="N297" s="18"/>
      <c r="O297" s="18"/>
      <c r="P297" s="18"/>
      <c r="Q297" s="18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ht="14.25" customHeight="1">
      <c r="A298" s="19"/>
      <c r="B298" s="19"/>
      <c r="C298" s="19"/>
      <c r="D298" s="19"/>
      <c r="E298" s="19"/>
      <c r="F298" s="19"/>
      <c r="G298" s="19"/>
      <c r="H298" s="19"/>
      <c r="I298" s="19"/>
      <c r="J298" s="18"/>
      <c r="K298" s="18"/>
      <c r="L298" s="18"/>
      <c r="M298" s="18"/>
      <c r="N298" s="18"/>
      <c r="O298" s="18"/>
      <c r="P298" s="18"/>
      <c r="Q298" s="18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ht="14.25" customHeight="1">
      <c r="A299" s="19"/>
      <c r="B299" s="19"/>
      <c r="C299" s="19"/>
      <c r="D299" s="19"/>
      <c r="E299" s="19"/>
      <c r="F299" s="19"/>
      <c r="G299" s="19"/>
      <c r="H299" s="19"/>
      <c r="I299" s="19"/>
      <c r="J299" s="18"/>
      <c r="K299" s="18"/>
      <c r="L299" s="18"/>
      <c r="M299" s="18"/>
      <c r="N299" s="18"/>
      <c r="O299" s="18"/>
      <c r="P299" s="18"/>
      <c r="Q299" s="18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ht="14.25" customHeight="1">
      <c r="A300" s="19"/>
      <c r="B300" s="19"/>
      <c r="C300" s="19"/>
      <c r="D300" s="19"/>
      <c r="E300" s="19"/>
      <c r="F300" s="19"/>
      <c r="G300" s="19"/>
      <c r="H300" s="19"/>
      <c r="I300" s="19"/>
      <c r="J300" s="18"/>
      <c r="K300" s="18"/>
      <c r="L300" s="18"/>
      <c r="M300" s="18"/>
      <c r="N300" s="18"/>
      <c r="O300" s="18"/>
      <c r="P300" s="18"/>
      <c r="Q300" s="18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ht="14.25" customHeight="1">
      <c r="A301" s="19"/>
      <c r="B301" s="19"/>
      <c r="C301" s="19"/>
      <c r="D301" s="19"/>
      <c r="E301" s="19"/>
      <c r="F301" s="19"/>
      <c r="G301" s="19"/>
      <c r="H301" s="19"/>
      <c r="I301" s="19"/>
      <c r="J301" s="18"/>
      <c r="K301" s="18"/>
      <c r="L301" s="18"/>
      <c r="M301" s="18"/>
      <c r="N301" s="18"/>
      <c r="O301" s="18"/>
      <c r="P301" s="18"/>
      <c r="Q301" s="18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ht="14.25" customHeight="1">
      <c r="A302" s="19"/>
      <c r="B302" s="19"/>
      <c r="C302" s="19"/>
      <c r="D302" s="19"/>
      <c r="E302" s="19"/>
      <c r="F302" s="19"/>
      <c r="G302" s="19"/>
      <c r="H302" s="19"/>
      <c r="I302" s="19"/>
      <c r="J302" s="18"/>
      <c r="K302" s="18"/>
      <c r="L302" s="18"/>
      <c r="M302" s="18"/>
      <c r="N302" s="18"/>
      <c r="O302" s="18"/>
      <c r="P302" s="18"/>
      <c r="Q302" s="18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ht="14.25" customHeight="1">
      <c r="A303" s="19"/>
      <c r="B303" s="19"/>
      <c r="C303" s="19"/>
      <c r="D303" s="19"/>
      <c r="E303" s="19"/>
      <c r="F303" s="19"/>
      <c r="G303" s="19"/>
      <c r="H303" s="19"/>
      <c r="I303" s="19"/>
      <c r="J303" s="18"/>
      <c r="K303" s="18"/>
      <c r="L303" s="18"/>
      <c r="M303" s="18"/>
      <c r="N303" s="18"/>
      <c r="O303" s="18"/>
      <c r="P303" s="18"/>
      <c r="Q303" s="18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ht="14.25" customHeight="1">
      <c r="A304" s="19"/>
      <c r="B304" s="19"/>
      <c r="C304" s="19"/>
      <c r="D304" s="19"/>
      <c r="E304" s="19"/>
      <c r="F304" s="19"/>
      <c r="G304" s="19"/>
      <c r="H304" s="19"/>
      <c r="I304" s="19"/>
      <c r="J304" s="18"/>
      <c r="K304" s="18"/>
      <c r="L304" s="18"/>
      <c r="M304" s="18"/>
      <c r="N304" s="18"/>
      <c r="O304" s="18"/>
      <c r="P304" s="18"/>
      <c r="Q304" s="18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ht="14.25" customHeight="1">
      <c r="A305" s="19"/>
      <c r="B305" s="19"/>
      <c r="C305" s="19"/>
      <c r="D305" s="19"/>
      <c r="E305" s="19"/>
      <c r="F305" s="19"/>
      <c r="G305" s="19"/>
      <c r="H305" s="19"/>
      <c r="I305" s="19"/>
      <c r="J305" s="18"/>
      <c r="K305" s="18"/>
      <c r="L305" s="18"/>
      <c r="M305" s="18"/>
      <c r="N305" s="18"/>
      <c r="O305" s="18"/>
      <c r="P305" s="18"/>
      <c r="Q305" s="18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ht="14.25" customHeight="1">
      <c r="A306" s="19"/>
      <c r="B306" s="19"/>
      <c r="C306" s="19"/>
      <c r="D306" s="19"/>
      <c r="E306" s="19"/>
      <c r="F306" s="19"/>
      <c r="G306" s="19"/>
      <c r="H306" s="19"/>
      <c r="I306" s="19"/>
      <c r="J306" s="18"/>
      <c r="K306" s="18"/>
      <c r="L306" s="18"/>
      <c r="M306" s="18"/>
      <c r="N306" s="18"/>
      <c r="O306" s="18"/>
      <c r="P306" s="18"/>
      <c r="Q306" s="18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ht="14.25" customHeight="1">
      <c r="A307" s="19"/>
      <c r="B307" s="19"/>
      <c r="C307" s="19"/>
      <c r="D307" s="19"/>
      <c r="E307" s="19"/>
      <c r="F307" s="19"/>
      <c r="G307" s="19"/>
      <c r="H307" s="19"/>
      <c r="I307" s="19"/>
      <c r="J307" s="18"/>
      <c r="K307" s="18"/>
      <c r="L307" s="18"/>
      <c r="M307" s="18"/>
      <c r="N307" s="18"/>
      <c r="O307" s="18"/>
      <c r="P307" s="18"/>
      <c r="Q307" s="18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ht="14.25" customHeight="1">
      <c r="A308" s="19"/>
      <c r="B308" s="19"/>
      <c r="C308" s="19"/>
      <c r="D308" s="19"/>
      <c r="E308" s="19"/>
      <c r="F308" s="19"/>
      <c r="G308" s="19"/>
      <c r="H308" s="19"/>
      <c r="I308" s="19"/>
      <c r="J308" s="18"/>
      <c r="K308" s="18"/>
      <c r="L308" s="18"/>
      <c r="M308" s="18"/>
      <c r="N308" s="18"/>
      <c r="O308" s="18"/>
      <c r="P308" s="18"/>
      <c r="Q308" s="18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ht="14.25" customHeight="1">
      <c r="A309" s="19"/>
      <c r="B309" s="19"/>
      <c r="C309" s="19"/>
      <c r="D309" s="19"/>
      <c r="E309" s="19"/>
      <c r="F309" s="19"/>
      <c r="G309" s="19"/>
      <c r="H309" s="19"/>
      <c r="I309" s="19"/>
      <c r="J309" s="18"/>
      <c r="K309" s="18"/>
      <c r="L309" s="18"/>
      <c r="M309" s="18"/>
      <c r="N309" s="18"/>
      <c r="O309" s="18"/>
      <c r="P309" s="18"/>
      <c r="Q309" s="18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ht="14.25" customHeight="1">
      <c r="A310" s="19"/>
      <c r="B310" s="19"/>
      <c r="C310" s="19"/>
      <c r="D310" s="19"/>
      <c r="E310" s="19"/>
      <c r="F310" s="19"/>
      <c r="G310" s="19"/>
      <c r="H310" s="19"/>
      <c r="I310" s="19"/>
      <c r="J310" s="18"/>
      <c r="K310" s="18"/>
      <c r="L310" s="18"/>
      <c r="M310" s="18"/>
      <c r="N310" s="18"/>
      <c r="O310" s="18"/>
      <c r="P310" s="18"/>
      <c r="Q310" s="18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ht="14.25" customHeight="1">
      <c r="A311" s="19"/>
      <c r="B311" s="19"/>
      <c r="C311" s="19"/>
      <c r="D311" s="19"/>
      <c r="E311" s="19"/>
      <c r="F311" s="19"/>
      <c r="G311" s="19"/>
      <c r="H311" s="19"/>
      <c r="I311" s="19"/>
      <c r="J311" s="18"/>
      <c r="K311" s="18"/>
      <c r="L311" s="18"/>
      <c r="M311" s="18"/>
      <c r="N311" s="18"/>
      <c r="O311" s="18"/>
      <c r="P311" s="18"/>
      <c r="Q311" s="18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ht="14.25" customHeight="1">
      <c r="A312" s="19"/>
      <c r="B312" s="19"/>
      <c r="C312" s="19"/>
      <c r="D312" s="19"/>
      <c r="E312" s="19"/>
      <c r="F312" s="19"/>
      <c r="G312" s="19"/>
      <c r="H312" s="19"/>
      <c r="I312" s="19"/>
      <c r="J312" s="18"/>
      <c r="K312" s="18"/>
      <c r="L312" s="18"/>
      <c r="M312" s="18"/>
      <c r="N312" s="18"/>
      <c r="O312" s="18"/>
      <c r="P312" s="18"/>
      <c r="Q312" s="18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ht="14.25" customHeight="1">
      <c r="A313" s="19"/>
      <c r="B313" s="19"/>
      <c r="C313" s="19"/>
      <c r="D313" s="19"/>
      <c r="E313" s="19"/>
      <c r="F313" s="19"/>
      <c r="G313" s="19"/>
      <c r="H313" s="19"/>
      <c r="I313" s="19"/>
      <c r="J313" s="18"/>
      <c r="K313" s="18"/>
      <c r="L313" s="18"/>
      <c r="M313" s="18"/>
      <c r="N313" s="18"/>
      <c r="O313" s="18"/>
      <c r="P313" s="18"/>
      <c r="Q313" s="18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ht="14.25" customHeight="1">
      <c r="A314" s="19"/>
      <c r="B314" s="19"/>
      <c r="C314" s="19"/>
      <c r="D314" s="19"/>
      <c r="E314" s="19"/>
      <c r="F314" s="19"/>
      <c r="G314" s="19"/>
      <c r="H314" s="19"/>
      <c r="I314" s="19"/>
      <c r="J314" s="18"/>
      <c r="K314" s="18"/>
      <c r="L314" s="18"/>
      <c r="M314" s="18"/>
      <c r="N314" s="18"/>
      <c r="O314" s="18"/>
      <c r="P314" s="18"/>
      <c r="Q314" s="18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ht="14.25" customHeight="1">
      <c r="A315" s="19"/>
      <c r="B315" s="19"/>
      <c r="C315" s="19"/>
      <c r="D315" s="19"/>
      <c r="E315" s="19"/>
      <c r="F315" s="19"/>
      <c r="G315" s="19"/>
      <c r="H315" s="19"/>
      <c r="I315" s="19"/>
      <c r="J315" s="18"/>
      <c r="K315" s="18"/>
      <c r="L315" s="18"/>
      <c r="M315" s="18"/>
      <c r="N315" s="18"/>
      <c r="O315" s="18"/>
      <c r="P315" s="18"/>
      <c r="Q315" s="18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ht="14.25" customHeight="1">
      <c r="A316" s="19"/>
      <c r="B316" s="19"/>
      <c r="C316" s="19"/>
      <c r="D316" s="19"/>
      <c r="E316" s="19"/>
      <c r="F316" s="19"/>
      <c r="G316" s="19"/>
      <c r="H316" s="19"/>
      <c r="I316" s="19"/>
      <c r="J316" s="18"/>
      <c r="K316" s="18"/>
      <c r="L316" s="18"/>
      <c r="M316" s="18"/>
      <c r="N316" s="18"/>
      <c r="O316" s="18"/>
      <c r="P316" s="18"/>
      <c r="Q316" s="18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ht="14.25" customHeight="1">
      <c r="A317" s="19"/>
      <c r="B317" s="19"/>
      <c r="C317" s="19"/>
      <c r="D317" s="19"/>
      <c r="E317" s="19"/>
      <c r="F317" s="19"/>
      <c r="G317" s="19"/>
      <c r="H317" s="19"/>
      <c r="I317" s="19"/>
      <c r="J317" s="18"/>
      <c r="K317" s="18"/>
      <c r="L317" s="18"/>
      <c r="M317" s="18"/>
      <c r="N317" s="18"/>
      <c r="O317" s="18"/>
      <c r="P317" s="18"/>
      <c r="Q317" s="18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ht="14.25" customHeight="1">
      <c r="A318" s="19"/>
      <c r="B318" s="19"/>
      <c r="C318" s="19"/>
      <c r="D318" s="19"/>
      <c r="E318" s="19"/>
      <c r="F318" s="19"/>
      <c r="G318" s="19"/>
      <c r="H318" s="19"/>
      <c r="I318" s="19"/>
      <c r="J318" s="18"/>
      <c r="K318" s="18"/>
      <c r="L318" s="18"/>
      <c r="M318" s="18"/>
      <c r="N318" s="18"/>
      <c r="O318" s="18"/>
      <c r="P318" s="18"/>
      <c r="Q318" s="18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ht="14.25" customHeight="1">
      <c r="A319" s="19"/>
      <c r="B319" s="19"/>
      <c r="C319" s="19"/>
      <c r="D319" s="19"/>
      <c r="E319" s="19"/>
      <c r="F319" s="19"/>
      <c r="G319" s="19"/>
      <c r="H319" s="19"/>
      <c r="I319" s="19"/>
      <c r="J319" s="18"/>
      <c r="K319" s="18"/>
      <c r="L319" s="18"/>
      <c r="M319" s="18"/>
      <c r="N319" s="18"/>
      <c r="O319" s="18"/>
      <c r="P319" s="18"/>
      <c r="Q319" s="18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7">
    <mergeCell ref="D1:E1"/>
    <mergeCell ref="G1:I1"/>
    <mergeCell ref="A2:I2"/>
    <mergeCell ref="B3:H3"/>
    <mergeCell ref="B4:H4"/>
    <mergeCell ref="B5:H5"/>
    <mergeCell ref="B6:H6"/>
    <mergeCell ref="A8:I8"/>
    <mergeCell ref="A9:B9"/>
    <mergeCell ref="C9:D9"/>
    <mergeCell ref="E9:I9"/>
    <mergeCell ref="A10:B10"/>
    <mergeCell ref="C10:D10"/>
    <mergeCell ref="E10:I10"/>
    <mergeCell ref="A12:I12"/>
    <mergeCell ref="B13:H13"/>
    <mergeCell ref="B14:H14"/>
    <mergeCell ref="B15:H15"/>
    <mergeCell ref="B16:H16"/>
    <mergeCell ref="B17:H17"/>
    <mergeCell ref="A18:I18"/>
    <mergeCell ref="A19:I19"/>
    <mergeCell ref="B20:G20"/>
    <mergeCell ref="B21:G21"/>
    <mergeCell ref="B22:G22"/>
    <mergeCell ref="A23:H23"/>
    <mergeCell ref="A25:I25"/>
    <mergeCell ref="A26:G26"/>
    <mergeCell ref="B27:G27"/>
    <mergeCell ref="B28:G28"/>
    <mergeCell ref="A29:G29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3:G43"/>
    <mergeCell ref="B44:G44"/>
    <mergeCell ref="B45:G45"/>
    <mergeCell ref="B46:G46"/>
    <mergeCell ref="B47:G47"/>
    <mergeCell ref="B48:G48"/>
    <mergeCell ref="B49:G49"/>
    <mergeCell ref="A50:H50"/>
    <mergeCell ref="A97:I97"/>
    <mergeCell ref="A98:C98"/>
    <mergeCell ref="A99:C99"/>
    <mergeCell ref="G99:H99"/>
    <mergeCell ref="A100:I100"/>
    <mergeCell ref="B101:G101"/>
    <mergeCell ref="B102:G102"/>
    <mergeCell ref="B103:G103"/>
    <mergeCell ref="B104:G104"/>
    <mergeCell ref="B105:G105"/>
    <mergeCell ref="B106:G106"/>
    <mergeCell ref="B107:G107"/>
    <mergeCell ref="A108:G108"/>
    <mergeCell ref="A109:I109"/>
    <mergeCell ref="A53:I53"/>
    <mergeCell ref="A54:H54"/>
    <mergeCell ref="B55:H55"/>
    <mergeCell ref="B56:H56"/>
    <mergeCell ref="B57:H57"/>
    <mergeCell ref="A58:H58"/>
    <mergeCell ref="A59:I59"/>
    <mergeCell ref="A60:I60"/>
    <mergeCell ref="B61:G61"/>
    <mergeCell ref="B62:G62"/>
    <mergeCell ref="B63:G63"/>
    <mergeCell ref="B64:G64"/>
    <mergeCell ref="B65:G65"/>
    <mergeCell ref="B66:G66"/>
    <mergeCell ref="B67:G67"/>
    <mergeCell ref="B68:G68"/>
    <mergeCell ref="A69:G69"/>
    <mergeCell ref="A70:I70"/>
    <mergeCell ref="A71:I71"/>
    <mergeCell ref="A73:G73"/>
    <mergeCell ref="B74:G74"/>
    <mergeCell ref="B75:G75"/>
    <mergeCell ref="B76:G76"/>
    <mergeCell ref="B77:G77"/>
    <mergeCell ref="B78:G78"/>
    <mergeCell ref="B79:G79"/>
    <mergeCell ref="A80:G80"/>
    <mergeCell ref="A81:I81"/>
    <mergeCell ref="A82:G82"/>
    <mergeCell ref="B83:G83"/>
    <mergeCell ref="A84:G84"/>
    <mergeCell ref="A86:I86"/>
    <mergeCell ref="A87:H87"/>
    <mergeCell ref="B88:H88"/>
    <mergeCell ref="B89:H89"/>
    <mergeCell ref="A90:H90"/>
    <mergeCell ref="A91:I91"/>
    <mergeCell ref="A92:I92"/>
    <mergeCell ref="B93:G93"/>
    <mergeCell ref="B94:G94"/>
    <mergeCell ref="B95:G95"/>
    <mergeCell ref="A96:G96"/>
    <mergeCell ref="B117:H117"/>
    <mergeCell ref="A118:H118"/>
    <mergeCell ref="B119:G119"/>
    <mergeCell ref="A148:B148"/>
    <mergeCell ref="A149:B149"/>
    <mergeCell ref="A110:H110"/>
    <mergeCell ref="B111:H111"/>
    <mergeCell ref="B112:H112"/>
    <mergeCell ref="B113:H113"/>
    <mergeCell ref="B114:H114"/>
    <mergeCell ref="B115:H115"/>
    <mergeCell ref="B116:H116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0.25"/>
    <col customWidth="1" min="2" max="2" width="16.63"/>
    <col customWidth="1" min="3" max="3" width="16.5"/>
    <col customWidth="1" min="4" max="4" width="11.5"/>
    <col customWidth="1" min="5" max="5" width="19.0"/>
    <col customWidth="1" min="6" max="6" width="19.13"/>
    <col customWidth="1" min="7" max="7" width="13.13"/>
    <col customWidth="1" min="8" max="8" width="13.0"/>
    <col customWidth="1" min="9" max="9" width="19.5"/>
    <col customWidth="1" min="10" max="10" width="18.63"/>
    <col customWidth="1" min="11" max="13" width="11.5"/>
    <col customWidth="1" min="14" max="23" width="8.63"/>
  </cols>
  <sheetData>
    <row r="1" ht="14.25" customHeight="1">
      <c r="A1" s="87" t="s">
        <v>142</v>
      </c>
      <c r="B1" s="10"/>
      <c r="C1" s="10"/>
      <c r="D1" s="10"/>
      <c r="E1" s="10"/>
      <c r="F1" s="10"/>
      <c r="G1" s="10"/>
      <c r="H1" s="10"/>
      <c r="I1" s="10"/>
      <c r="J1" s="11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</row>
    <row r="2" ht="14.25" customHeight="1">
      <c r="A2" s="14"/>
      <c r="B2" s="15"/>
      <c r="C2" s="15"/>
      <c r="D2" s="15"/>
      <c r="E2" s="15"/>
      <c r="F2" s="15"/>
      <c r="G2" s="15"/>
      <c r="H2" s="15"/>
      <c r="I2" s="15"/>
      <c r="J2" s="16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</row>
    <row r="3" ht="14.25" customHeight="1">
      <c r="A3" s="24" t="s">
        <v>143</v>
      </c>
      <c r="B3" s="21"/>
      <c r="C3" s="21"/>
      <c r="D3" s="22"/>
      <c r="E3" s="89" t="s">
        <v>144</v>
      </c>
      <c r="F3" s="89" t="s">
        <v>145</v>
      </c>
      <c r="G3" s="89" t="s">
        <v>146</v>
      </c>
      <c r="H3" s="89" t="s">
        <v>147</v>
      </c>
      <c r="I3" s="89" t="s">
        <v>135</v>
      </c>
      <c r="J3" s="89" t="s">
        <v>102</v>
      </c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</row>
    <row r="4" ht="14.25" customHeight="1">
      <c r="A4" s="36" t="s">
        <v>0</v>
      </c>
      <c r="B4" s="36" t="s">
        <v>148</v>
      </c>
      <c r="C4" s="36" t="s">
        <v>149</v>
      </c>
      <c r="D4" s="90" t="s">
        <v>150</v>
      </c>
      <c r="E4" s="91"/>
      <c r="F4" s="91"/>
      <c r="G4" s="91"/>
      <c r="H4" s="91"/>
      <c r="I4" s="91"/>
      <c r="J4" s="91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</row>
    <row r="5" ht="14.25" customHeight="1">
      <c r="A5" s="36" t="s">
        <v>7</v>
      </c>
      <c r="B5" s="90" t="s">
        <v>151</v>
      </c>
      <c r="C5" s="92">
        <v>2272.6</v>
      </c>
      <c r="D5" s="90">
        <v>1.0</v>
      </c>
      <c r="E5" s="90">
        <v>220.0</v>
      </c>
      <c r="F5" s="90">
        <v>22.0</v>
      </c>
      <c r="G5" s="93">
        <f>(((F5*B14)*D15)-(C5*D14))</f>
        <v>116.644</v>
      </c>
      <c r="H5" s="93">
        <f>((F5*C20)-((F5*C20)*D21))</f>
        <v>594</v>
      </c>
      <c r="I5" s="94">
        <v>0.0</v>
      </c>
      <c r="J5" s="94">
        <v>0.0</v>
      </c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ht="14.25" customHeight="1">
      <c r="A6" s="23" t="s">
        <v>152</v>
      </c>
      <c r="B6" s="23" t="s">
        <v>153</v>
      </c>
      <c r="C6" s="95">
        <v>1834.96</v>
      </c>
      <c r="D6" s="90">
        <v>3.0</v>
      </c>
      <c r="E6" s="90">
        <v>210.0</v>
      </c>
      <c r="F6" s="90">
        <v>15.0</v>
      </c>
      <c r="G6" s="93">
        <f>(((F6*B14)*D15)-(C6*D14))</f>
        <v>62.4024</v>
      </c>
      <c r="H6" s="93">
        <f>((F6*C21)-((F6*C21)*D21))</f>
        <v>408.6</v>
      </c>
      <c r="I6" s="96">
        <v>0.0</v>
      </c>
      <c r="J6" s="93">
        <f>(((C6/E6)*D12)*F6)</f>
        <v>196.6028571</v>
      </c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ht="14.25" customHeight="1">
      <c r="A7" s="23" t="s">
        <v>154</v>
      </c>
      <c r="B7" s="23" t="s">
        <v>153</v>
      </c>
      <c r="C7" s="95">
        <v>1834.96</v>
      </c>
      <c r="D7" s="90">
        <v>4.0</v>
      </c>
      <c r="E7" s="90">
        <v>210.0</v>
      </c>
      <c r="F7" s="90">
        <v>15.0</v>
      </c>
      <c r="G7" s="93">
        <f>(((F7*B14)*D15)-(C7*D14))</f>
        <v>62.4024</v>
      </c>
      <c r="H7" s="93">
        <f>((F7*C21)-((F7*C21)*D21))</f>
        <v>408.6</v>
      </c>
      <c r="I7" s="36">
        <f>(((C7/E7)*B17)*B18)*F7</f>
        <v>357.8172</v>
      </c>
      <c r="J7" s="93">
        <f>(((C7+I7)/E7)*D12)*F7</f>
        <v>234.9404143</v>
      </c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ht="14.25" customHeight="1">
      <c r="A8" s="23" t="s">
        <v>152</v>
      </c>
      <c r="B8" s="23" t="s">
        <v>153</v>
      </c>
      <c r="C8" s="95">
        <v>1834.96</v>
      </c>
      <c r="D8" s="90">
        <v>5.0</v>
      </c>
      <c r="E8" s="90">
        <v>210.0</v>
      </c>
      <c r="F8" s="90">
        <v>15.0</v>
      </c>
      <c r="G8" s="93">
        <f>(((F8*B14)*D15)-(C8*D14))</f>
        <v>62.4024</v>
      </c>
      <c r="H8" s="93">
        <f>((F8*C21)-((F8*C21)*D21))</f>
        <v>408.6</v>
      </c>
      <c r="I8" s="94">
        <v>0.0</v>
      </c>
      <c r="J8" s="93">
        <f>J6</f>
        <v>196.6028571</v>
      </c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</row>
    <row r="9" ht="14.25" customHeight="1">
      <c r="A9" s="23" t="s">
        <v>154</v>
      </c>
      <c r="B9" s="23" t="s">
        <v>153</v>
      </c>
      <c r="C9" s="95">
        <v>1834.96</v>
      </c>
      <c r="D9" s="90">
        <v>6.0</v>
      </c>
      <c r="E9" s="90">
        <v>210.0</v>
      </c>
      <c r="F9" s="90">
        <v>15.0</v>
      </c>
      <c r="G9" s="93">
        <f>(((F9*B14)*D15)-(C9*D14))</f>
        <v>62.4024</v>
      </c>
      <c r="H9" s="93">
        <f>((F9*C21)-((F9*C21)*D21))</f>
        <v>408.6</v>
      </c>
      <c r="I9" s="36">
        <f t="shared" ref="I9:J9" si="1">I7</f>
        <v>357.8172</v>
      </c>
      <c r="J9" s="36">
        <f t="shared" si="1"/>
        <v>234.9404143</v>
      </c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</row>
    <row r="10" ht="14.25" customHeight="1">
      <c r="A10" s="6"/>
      <c r="B10" s="6"/>
      <c r="C10" s="6"/>
      <c r="D10" s="88"/>
      <c r="E10" s="88"/>
      <c r="F10" s="88"/>
      <c r="G10" s="88"/>
      <c r="H10" s="88"/>
      <c r="I10" s="6"/>
      <c r="J10" s="6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</row>
    <row r="11" ht="14.25" customHeight="1">
      <c r="A11" s="90" t="s">
        <v>155</v>
      </c>
      <c r="B11" s="97">
        <v>1.0</v>
      </c>
      <c r="C11" s="90" t="s">
        <v>151</v>
      </c>
      <c r="D11" s="90">
        <v>2.0</v>
      </c>
      <c r="E11" s="89" t="s">
        <v>156</v>
      </c>
      <c r="F11" s="89">
        <v>5.0</v>
      </c>
      <c r="G11" s="6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ht="14.25" customHeight="1">
      <c r="A12" s="90"/>
      <c r="B12" s="97">
        <v>0.5</v>
      </c>
      <c r="C12" s="23" t="s">
        <v>153</v>
      </c>
      <c r="D12" s="90">
        <v>1.5</v>
      </c>
      <c r="E12" s="91"/>
      <c r="F12" s="91"/>
      <c r="G12" s="98"/>
      <c r="H12" s="99"/>
      <c r="I12" s="6"/>
      <c r="J12" s="6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</row>
    <row r="13" ht="14.25" customHeight="1">
      <c r="A13" s="100"/>
      <c r="B13" s="100"/>
      <c r="C13" s="100"/>
      <c r="D13" s="100"/>
      <c r="E13" s="101"/>
      <c r="F13" s="102"/>
      <c r="G13" s="98"/>
      <c r="H13" s="99"/>
      <c r="I13" s="6"/>
      <c r="J13" s="6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</row>
    <row r="14" ht="14.25" customHeight="1">
      <c r="A14" s="90" t="s">
        <v>157</v>
      </c>
      <c r="B14" s="92">
        <v>5.75</v>
      </c>
      <c r="C14" s="23" t="s">
        <v>158</v>
      </c>
      <c r="D14" s="38">
        <v>0.06</v>
      </c>
      <c r="E14" s="23"/>
      <c r="F14" s="90"/>
      <c r="G14" s="98"/>
      <c r="H14" s="88"/>
      <c r="I14" s="6"/>
      <c r="J14" s="6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</row>
    <row r="15" ht="14.25" customHeight="1">
      <c r="A15" s="90"/>
      <c r="B15" s="93"/>
      <c r="C15" s="90" t="s">
        <v>159</v>
      </c>
      <c r="D15" s="90">
        <v>2.0</v>
      </c>
      <c r="E15" s="90"/>
      <c r="F15" s="97"/>
      <c r="G15" s="88"/>
      <c r="H15" s="98"/>
      <c r="I15" s="6"/>
      <c r="J15" s="6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</row>
    <row r="16" ht="14.25" customHeight="1">
      <c r="A16" s="101"/>
      <c r="B16" s="100"/>
      <c r="C16" s="100"/>
      <c r="D16" s="100"/>
      <c r="E16" s="103"/>
      <c r="F16" s="103"/>
      <c r="G16" s="88"/>
      <c r="H16" s="88"/>
      <c r="I16" s="6"/>
      <c r="J16" s="6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</row>
    <row r="17" ht="14.25" customHeight="1">
      <c r="A17" s="23" t="s">
        <v>135</v>
      </c>
      <c r="B17" s="104">
        <v>0.39</v>
      </c>
      <c r="C17" s="23"/>
      <c r="D17" s="90"/>
      <c r="E17" s="90"/>
      <c r="F17" s="90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</row>
    <row r="18" ht="14.25" customHeight="1">
      <c r="A18" s="23" t="s">
        <v>160</v>
      </c>
      <c r="B18" s="105">
        <v>7.0</v>
      </c>
      <c r="C18" s="23"/>
      <c r="D18" s="90"/>
      <c r="E18" s="23"/>
      <c r="F18" s="23"/>
      <c r="G18" s="6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</row>
    <row r="19" ht="14.25" customHeight="1">
      <c r="A19" s="101"/>
      <c r="B19" s="101"/>
      <c r="C19" s="101"/>
      <c r="D19" s="100"/>
      <c r="E19" s="100"/>
      <c r="F19" s="102"/>
      <c r="G19" s="9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</row>
    <row r="20" ht="14.25" customHeight="1">
      <c r="A20" s="89" t="s">
        <v>161</v>
      </c>
      <c r="B20" s="90" t="s">
        <v>151</v>
      </c>
      <c r="C20" s="92">
        <v>27.0</v>
      </c>
      <c r="D20" s="106">
        <v>0.2</v>
      </c>
      <c r="E20" s="90"/>
      <c r="F20" s="90"/>
      <c r="G20" s="9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</row>
    <row r="21" ht="14.25" customHeight="1">
      <c r="A21" s="91"/>
      <c r="B21" s="23" t="s">
        <v>153</v>
      </c>
      <c r="C21" s="92">
        <v>27.24</v>
      </c>
      <c r="D21" s="91"/>
      <c r="E21" s="90"/>
      <c r="F21" s="97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</row>
    <row r="22" ht="14.25" customHeight="1">
      <c r="A22" s="100"/>
      <c r="B22" s="100"/>
      <c r="C22" s="100"/>
      <c r="D22" s="100"/>
      <c r="E22" s="103"/>
      <c r="F22" s="103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</row>
    <row r="23" ht="14.25" customHeight="1">
      <c r="A23" s="89" t="s">
        <v>162</v>
      </c>
      <c r="B23" s="23" t="s">
        <v>153</v>
      </c>
      <c r="C23" s="95">
        <v>16691.71</v>
      </c>
      <c r="D23" s="107">
        <v>0.0</v>
      </c>
      <c r="E23" s="89" t="s">
        <v>163</v>
      </c>
      <c r="F23" s="108">
        <f t="shared" ref="F23:F24" si="2">D23/12</f>
        <v>0</v>
      </c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</row>
    <row r="24" ht="14.25" customHeight="1">
      <c r="A24" s="109"/>
      <c r="B24" s="110" t="s">
        <v>151</v>
      </c>
      <c r="C24" s="92">
        <v>13656.36</v>
      </c>
      <c r="D24" s="111">
        <v>0.0</v>
      </c>
      <c r="E24" s="109"/>
      <c r="F24" s="112">
        <f t="shared" si="2"/>
        <v>0</v>
      </c>
      <c r="G24" s="6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</row>
    <row r="25" ht="14.25" customHeight="1">
      <c r="A25" s="91"/>
      <c r="B25" s="91"/>
      <c r="C25" s="92">
        <v>6828.18</v>
      </c>
      <c r="D25" s="91"/>
      <c r="E25" s="91"/>
      <c r="F25" s="91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</row>
    <row r="26" ht="14.25" customHeight="1">
      <c r="A26" s="113"/>
      <c r="B26" s="113"/>
      <c r="C26" s="113"/>
      <c r="D26" s="113"/>
      <c r="E26" s="113"/>
      <c r="F26" s="113"/>
      <c r="G26" s="6"/>
      <c r="H26" s="6"/>
      <c r="I26" s="6"/>
      <c r="J26" s="6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</row>
    <row r="27" ht="14.25" customHeight="1">
      <c r="A27" s="36" t="s">
        <v>132</v>
      </c>
      <c r="B27" s="23" t="s">
        <v>153</v>
      </c>
      <c r="C27" s="36">
        <v>36.57</v>
      </c>
      <c r="D27" s="90"/>
      <c r="E27" s="36"/>
      <c r="F27" s="36"/>
      <c r="G27" s="7"/>
      <c r="H27" s="88"/>
      <c r="I27" s="6"/>
      <c r="J27" s="6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</row>
    <row r="28" ht="14.25" customHeight="1">
      <c r="A28" s="101"/>
      <c r="B28" s="100"/>
      <c r="C28" s="100"/>
      <c r="D28" s="100"/>
      <c r="E28" s="100"/>
      <c r="F28" s="100"/>
      <c r="G28" s="88"/>
      <c r="H28" s="88"/>
      <c r="I28" s="6"/>
      <c r="J28" s="6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</row>
    <row r="29" ht="14.25" customHeight="1">
      <c r="A29" s="114" t="s">
        <v>61</v>
      </c>
      <c r="B29" s="90" t="s">
        <v>151</v>
      </c>
      <c r="C29" s="115" t="s">
        <v>164</v>
      </c>
      <c r="D29" s="10"/>
      <c r="E29" s="10"/>
      <c r="F29" s="11"/>
      <c r="G29" s="6"/>
      <c r="H29" s="88"/>
      <c r="I29" s="6"/>
      <c r="J29" s="6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</row>
    <row r="30" ht="14.25" customHeight="1">
      <c r="A30" s="91"/>
      <c r="B30" s="23" t="s">
        <v>153</v>
      </c>
      <c r="C30" s="14"/>
      <c r="D30" s="15"/>
      <c r="E30" s="15"/>
      <c r="F30" s="16"/>
      <c r="G30" s="9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</row>
    <row r="31" ht="14.25" customHeight="1">
      <c r="A31" s="88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</row>
    <row r="32" ht="14.25" customHeight="1">
      <c r="A32" s="88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</row>
    <row r="33" ht="14.25" customHeight="1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</row>
    <row r="34" ht="14.25" customHeight="1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</row>
    <row r="35" ht="14.25" customHeight="1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</row>
    <row r="36" ht="14.25" customHeight="1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</row>
    <row r="37" ht="14.25" customHeight="1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</row>
    <row r="38" ht="14.25" customHeight="1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</row>
    <row r="39" ht="14.25" customHeight="1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</row>
    <row r="40" ht="14.25" customHeight="1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</row>
    <row r="41" ht="14.25" customHeight="1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</row>
    <row r="42" ht="14.25" customHeight="1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</row>
    <row r="43" ht="14.25" customHeight="1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</row>
    <row r="44" ht="14.25" customHeight="1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</row>
    <row r="45" ht="14.25" customHeight="1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</row>
    <row r="46" ht="14.25" customHeight="1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</row>
    <row r="47" ht="14.25" customHeight="1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</row>
    <row r="48" ht="14.25" customHeight="1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</row>
    <row r="49" ht="14.25" customHeight="1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</row>
    <row r="50" ht="14.25" customHeight="1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</row>
    <row r="51" ht="14.25" customHeight="1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</row>
    <row r="52" ht="14.25" customHeight="1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</row>
    <row r="53" ht="14.25" customHeight="1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</row>
    <row r="54" ht="14.25" customHeight="1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</row>
    <row r="55" ht="14.25" customHeight="1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</row>
    <row r="56" ht="14.25" customHeight="1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</row>
    <row r="57" ht="14.25" customHeight="1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</row>
    <row r="58" ht="14.25" customHeight="1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</row>
    <row r="59" ht="14.25" customHeight="1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</row>
    <row r="60" ht="14.25" customHeight="1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</row>
    <row r="61" ht="14.25" customHeight="1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</row>
    <row r="62" ht="14.25" customHeight="1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</row>
    <row r="63" ht="14.25" customHeight="1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</row>
    <row r="64" ht="14.25" customHeight="1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</row>
    <row r="65" ht="14.25" customHeight="1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</row>
    <row r="66" ht="14.25" customHeight="1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</row>
    <row r="67" ht="14.25" customHeight="1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</row>
    <row r="68" ht="14.25" customHeight="1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</row>
    <row r="69" ht="14.25" customHeight="1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</row>
    <row r="70" ht="14.25" customHeight="1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</row>
    <row r="71" ht="14.25" customHeight="1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</row>
    <row r="72" ht="14.25" customHeight="1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</row>
    <row r="73" ht="14.25" customHeight="1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</row>
    <row r="74" ht="14.25" customHeight="1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</row>
    <row r="75" ht="14.25" customHeight="1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</row>
    <row r="76" ht="14.25" customHeight="1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</row>
    <row r="77" ht="14.25" customHeight="1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</row>
    <row r="78" ht="14.25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</row>
    <row r="79" ht="14.25" customHeight="1">
      <c r="A79" s="88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</row>
    <row r="80" ht="14.25" customHeight="1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</row>
    <row r="81" ht="14.25" customHeight="1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</row>
    <row r="82" ht="14.25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</row>
    <row r="83" ht="14.25" customHeight="1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</row>
    <row r="84" ht="14.25" customHeight="1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</row>
    <row r="85" ht="14.25" customHeight="1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</row>
    <row r="86" ht="14.25" customHeight="1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</row>
    <row r="87" ht="14.25" customHeight="1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</row>
    <row r="88" ht="14.25" customHeight="1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</row>
    <row r="89" ht="14.25" customHeight="1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</row>
    <row r="90" ht="14.25" customHeight="1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</row>
    <row r="91" ht="14.25" customHeight="1">
      <c r="A91" s="88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</row>
    <row r="92" ht="14.25" customHeight="1">
      <c r="A92" s="88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</row>
    <row r="93" ht="14.25" customHeight="1">
      <c r="A93" s="88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</row>
    <row r="94" ht="14.25" customHeight="1">
      <c r="A94" s="88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</row>
    <row r="95" ht="14.25" customHeight="1">
      <c r="A95" s="88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</row>
    <row r="96" ht="14.25" customHeight="1">
      <c r="A96" s="88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</row>
    <row r="97" ht="14.25" customHeight="1">
      <c r="A97" s="88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</row>
    <row r="98" ht="14.25" customHeight="1">
      <c r="A98" s="88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</row>
    <row r="99" ht="14.25" customHeight="1">
      <c r="A99" s="88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</row>
    <row r="100" ht="14.25" customHeight="1">
      <c r="A100" s="88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</row>
    <row r="101" ht="14.25" customHeight="1">
      <c r="A101" s="88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</row>
    <row r="102" ht="14.25" customHeight="1">
      <c r="A102" s="88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</row>
    <row r="103" ht="14.25" customHeight="1">
      <c r="A103" s="88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</row>
    <row r="104" ht="14.25" customHeight="1">
      <c r="A104" s="88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</row>
    <row r="105" ht="14.25" customHeight="1">
      <c r="A105" s="88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</row>
    <row r="106" ht="14.25" customHeight="1">
      <c r="A106" s="88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</row>
    <row r="107" ht="14.25" customHeight="1">
      <c r="A107" s="88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</row>
    <row r="108" ht="14.25" customHeight="1">
      <c r="A108" s="88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</row>
    <row r="109" ht="14.25" customHeight="1">
      <c r="A109" s="88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</row>
    <row r="110" ht="14.25" customHeight="1">
      <c r="A110" s="88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</row>
    <row r="111" ht="14.25" customHeight="1">
      <c r="A111" s="88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</row>
    <row r="112" ht="14.25" customHeight="1">
      <c r="A112" s="88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</row>
    <row r="113" ht="14.25" customHeight="1">
      <c r="A113" s="8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</row>
    <row r="114" ht="14.25" customHeight="1">
      <c r="A114" s="88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</row>
    <row r="115" ht="14.25" customHeight="1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</row>
    <row r="116" ht="14.25" customHeight="1">
      <c r="A116" s="88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</row>
    <row r="117" ht="14.25" customHeight="1">
      <c r="A117" s="88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</row>
    <row r="118" ht="14.25" customHeight="1">
      <c r="A118" s="88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</row>
    <row r="119" ht="14.25" customHeight="1">
      <c r="A119" s="88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</row>
    <row r="120" ht="14.25" customHeight="1">
      <c r="A120" s="88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</row>
    <row r="121" ht="14.25" customHeight="1">
      <c r="A121" s="88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</row>
    <row r="122" ht="14.25" customHeight="1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</row>
    <row r="123" ht="14.25" customHeight="1">
      <c r="A123" s="88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</row>
    <row r="124" ht="14.25" customHeight="1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</row>
    <row r="125" ht="14.25" customHeight="1">
      <c r="A125" s="88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</row>
    <row r="126" ht="14.25" customHeight="1">
      <c r="A126" s="88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</row>
    <row r="127" ht="14.25" customHeight="1">
      <c r="A127" s="88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</row>
    <row r="128" ht="14.25" customHeight="1">
      <c r="A128" s="88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</row>
    <row r="129" ht="14.25" customHeight="1">
      <c r="A129" s="88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</row>
    <row r="130" ht="14.25" customHeight="1">
      <c r="A130" s="88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</row>
    <row r="131" ht="14.25" customHeight="1">
      <c r="A131" s="88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</row>
    <row r="132" ht="14.25" customHeight="1">
      <c r="A132" s="88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</row>
    <row r="133" ht="14.25" customHeight="1">
      <c r="A133" s="88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</row>
    <row r="134" ht="14.25" customHeight="1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</row>
    <row r="135" ht="14.25" customHeight="1">
      <c r="A135" s="88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</row>
    <row r="136" ht="14.25" customHeight="1">
      <c r="A136" s="88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</row>
    <row r="137" ht="14.25" customHeight="1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</row>
    <row r="138" ht="14.25" customHeight="1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</row>
    <row r="139" ht="14.25" customHeight="1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</row>
    <row r="140" ht="14.25" customHeight="1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</row>
    <row r="141" ht="14.25" customHeight="1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</row>
    <row r="142" ht="14.25" customHeight="1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</row>
    <row r="143" ht="14.25" customHeight="1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</row>
    <row r="144" ht="14.25" customHeight="1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</row>
    <row r="145" ht="14.25" customHeight="1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</row>
    <row r="146" ht="14.25" customHeight="1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</row>
    <row r="147" ht="14.25" customHeight="1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</row>
    <row r="148" ht="14.25" customHeight="1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</row>
    <row r="149" ht="14.25" customHeight="1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</row>
    <row r="150" ht="14.25" customHeight="1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</row>
    <row r="151" ht="14.25" customHeight="1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</row>
    <row r="152" ht="14.25" customHeight="1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</row>
    <row r="153" ht="14.25" customHeight="1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</row>
    <row r="154" ht="14.25" customHeight="1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</row>
    <row r="155" ht="14.25" customHeight="1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</row>
    <row r="156" ht="14.25" customHeight="1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</row>
    <row r="157" ht="14.25" customHeight="1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</row>
    <row r="158" ht="14.25" customHeight="1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</row>
    <row r="159" ht="14.25" customHeight="1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</row>
    <row r="160" ht="14.25" customHeight="1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</row>
    <row r="161" ht="14.25" customHeight="1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</row>
    <row r="162" ht="14.25" customHeight="1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</row>
    <row r="163" ht="14.25" customHeight="1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</row>
    <row r="164" ht="14.25" customHeight="1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</row>
    <row r="165" ht="14.25" customHeight="1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</row>
    <row r="166" ht="14.25" customHeight="1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</row>
    <row r="167" ht="14.25" customHeight="1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</row>
    <row r="168" ht="14.25" customHeight="1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</row>
    <row r="169" ht="14.25" customHeight="1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</row>
    <row r="170" ht="14.25" customHeight="1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</row>
    <row r="171" ht="14.25" customHeight="1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</row>
    <row r="172" ht="14.25" customHeight="1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</row>
    <row r="173" ht="14.25" customHeight="1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</row>
    <row r="174" ht="14.25" customHeight="1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</row>
    <row r="175" ht="14.25" customHeight="1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</row>
    <row r="176" ht="14.25" customHeight="1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</row>
    <row r="177" ht="14.25" customHeight="1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</row>
    <row r="178" ht="14.25" customHeight="1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</row>
    <row r="179" ht="14.25" customHeight="1">
      <c r="A179" s="88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</row>
    <row r="180" ht="14.25" customHeight="1">
      <c r="A180" s="88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</row>
    <row r="181" ht="14.25" customHeight="1">
      <c r="A181" s="88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</row>
    <row r="182" ht="14.25" customHeight="1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</row>
    <row r="183" ht="14.25" customHeight="1">
      <c r="A183" s="88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</row>
    <row r="184" ht="14.25" customHeight="1">
      <c r="A184" s="88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</row>
    <row r="185" ht="14.25" customHeight="1">
      <c r="A185" s="88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</row>
    <row r="186" ht="14.25" customHeight="1">
      <c r="A186" s="88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</row>
    <row r="187" ht="14.25" customHeight="1">
      <c r="A187" s="88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</row>
    <row r="188" ht="14.25" customHeight="1">
      <c r="A188" s="88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</row>
    <row r="189" ht="14.25" customHeight="1">
      <c r="A189" s="88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</row>
    <row r="190" ht="14.25" customHeight="1">
      <c r="A190" s="88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</row>
    <row r="191" ht="14.25" customHeight="1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</row>
    <row r="192" ht="14.25" customHeight="1">
      <c r="A192" s="88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</row>
    <row r="193" ht="14.25" customHeight="1">
      <c r="A193" s="88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</row>
    <row r="194" ht="14.25" customHeight="1">
      <c r="A194" s="88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</row>
    <row r="195" ht="14.25" customHeight="1">
      <c r="A195" s="88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</row>
    <row r="196" ht="14.25" customHeight="1">
      <c r="A196" s="88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</row>
    <row r="197" ht="14.25" customHeight="1">
      <c r="A197" s="88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</row>
    <row r="198" ht="14.25" customHeight="1">
      <c r="A198" s="88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</row>
    <row r="199" ht="14.25" customHeight="1">
      <c r="A199" s="88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</row>
    <row r="200" ht="14.25" customHeight="1">
      <c r="A200" s="88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</row>
    <row r="201" ht="14.25" customHeight="1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</row>
    <row r="202" ht="14.25" customHeight="1">
      <c r="A202" s="88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</row>
    <row r="203" ht="14.25" customHeight="1">
      <c r="A203" s="88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</row>
    <row r="204" ht="14.25" customHeight="1">
      <c r="A204" s="88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</row>
    <row r="205" ht="14.25" customHeight="1">
      <c r="A205" s="88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</row>
    <row r="206" ht="14.25" customHeight="1">
      <c r="A206" s="88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</row>
    <row r="207" ht="14.25" customHeight="1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8"/>
    </row>
    <row r="208" ht="14.25" customHeight="1">
      <c r="A208" s="88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</row>
    <row r="209" ht="14.25" customHeight="1">
      <c r="A209" s="88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</row>
    <row r="210" ht="14.25" customHeight="1">
      <c r="A210" s="88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</row>
    <row r="211" ht="14.25" customHeight="1">
      <c r="A211" s="88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</row>
    <row r="212" ht="14.25" customHeight="1">
      <c r="A212" s="88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</row>
    <row r="213" ht="14.25" customHeight="1">
      <c r="A213" s="88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</row>
    <row r="214" ht="14.25" customHeight="1">
      <c r="A214" s="88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</row>
    <row r="215" ht="14.25" customHeight="1">
      <c r="A215" s="88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</row>
    <row r="216" ht="14.25" customHeight="1">
      <c r="A216" s="88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</row>
    <row r="217" ht="14.25" customHeight="1">
      <c r="A217" s="88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</row>
    <row r="218" ht="14.25" customHeight="1">
      <c r="A218" s="88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8"/>
    </row>
    <row r="219" ht="14.25" customHeight="1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</row>
    <row r="220" ht="14.25" customHeight="1">
      <c r="A220" s="88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</row>
    <row r="221" ht="14.25" customHeight="1">
      <c r="A221" s="88"/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</row>
    <row r="222" ht="14.25" customHeight="1">
      <c r="A222" s="88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88"/>
      <c r="V222" s="88"/>
      <c r="W222" s="88"/>
    </row>
    <row r="223" ht="14.25" customHeight="1">
      <c r="A223" s="88"/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  <c r="S223" s="88"/>
      <c r="T223" s="88"/>
      <c r="U223" s="88"/>
      <c r="V223" s="88"/>
      <c r="W223" s="88"/>
    </row>
    <row r="224" ht="14.25" customHeight="1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  <c r="S224" s="88"/>
      <c r="T224" s="88"/>
      <c r="U224" s="88"/>
      <c r="V224" s="88"/>
      <c r="W224" s="88"/>
    </row>
    <row r="225" ht="14.25" customHeight="1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</row>
    <row r="226" ht="14.25" customHeight="1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</row>
    <row r="227" ht="14.25" customHeight="1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  <c r="S227" s="88"/>
      <c r="T227" s="88"/>
      <c r="U227" s="88"/>
      <c r="V227" s="88"/>
      <c r="W227" s="88"/>
    </row>
    <row r="228" ht="14.25" customHeight="1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8"/>
      <c r="V228" s="88"/>
      <c r="W228" s="88"/>
    </row>
    <row r="229" ht="14.25" customHeight="1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</row>
    <row r="230" ht="14.25" customHeight="1">
      <c r="A230" s="88"/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88"/>
      <c r="V230" s="88"/>
      <c r="W230" s="88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1:J2"/>
    <mergeCell ref="A3:D3"/>
    <mergeCell ref="F3:F4"/>
    <mergeCell ref="G3:G4"/>
    <mergeCell ref="H3:H4"/>
    <mergeCell ref="I3:I4"/>
    <mergeCell ref="J3:J4"/>
    <mergeCell ref="E23:E25"/>
    <mergeCell ref="D24:D25"/>
    <mergeCell ref="C29:F30"/>
    <mergeCell ref="A23:A25"/>
    <mergeCell ref="A29:A30"/>
    <mergeCell ref="E3:E4"/>
    <mergeCell ref="E11:E12"/>
    <mergeCell ref="F11:F12"/>
    <mergeCell ref="A20:A21"/>
    <mergeCell ref="D20:D21"/>
    <mergeCell ref="B24:B25"/>
    <mergeCell ref="F24:F25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63"/>
    <col customWidth="1" min="2" max="2" width="19.0"/>
    <col customWidth="1" min="3" max="5" width="10.63"/>
    <col customWidth="1" min="6" max="6" width="9.0"/>
    <col customWidth="1" min="7" max="9" width="10.63"/>
    <col customWidth="1" min="10" max="10" width="21.25"/>
    <col customWidth="1" min="11" max="24" width="10.63"/>
  </cols>
  <sheetData>
    <row r="1" ht="12.75" customHeight="1">
      <c r="A1" s="116" t="s">
        <v>165</v>
      </c>
      <c r="B1" s="21"/>
      <c r="C1" s="21"/>
      <c r="D1" s="21"/>
      <c r="E1" s="21"/>
      <c r="F1" s="22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ht="12.75" customHeight="1">
      <c r="A2" s="117" t="s">
        <v>166</v>
      </c>
      <c r="B2" s="21"/>
      <c r="C2" s="21"/>
      <c r="D2" s="21"/>
      <c r="E2" s="21"/>
      <c r="F2" s="22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ht="12.75" customHeight="1">
      <c r="A3" s="118" t="s">
        <v>167</v>
      </c>
      <c r="B3" s="118" t="s">
        <v>168</v>
      </c>
      <c r="C3" s="118" t="s">
        <v>2</v>
      </c>
      <c r="D3" s="119" t="s">
        <v>169</v>
      </c>
      <c r="E3" s="118" t="s">
        <v>170</v>
      </c>
      <c r="F3" s="118" t="s">
        <v>171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ht="12.75" customHeight="1">
      <c r="A4" s="120">
        <v>1.0</v>
      </c>
      <c r="B4" s="120" t="s">
        <v>172</v>
      </c>
      <c r="C4" s="121">
        <v>4.0</v>
      </c>
      <c r="D4" s="122"/>
      <c r="E4" s="123">
        <f t="shared" ref="E4:E10" si="1">D4*C4</f>
        <v>0</v>
      </c>
      <c r="F4" s="123">
        <f t="shared" ref="F4:F14" si="2">E4/12</f>
        <v>0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ht="12.75" customHeight="1">
      <c r="A5" s="120">
        <v>2.0</v>
      </c>
      <c r="B5" s="120" t="s">
        <v>173</v>
      </c>
      <c r="C5" s="121">
        <v>4.0</v>
      </c>
      <c r="D5" s="122"/>
      <c r="E5" s="123">
        <f t="shared" si="1"/>
        <v>0</v>
      </c>
      <c r="F5" s="123">
        <f t="shared" si="2"/>
        <v>0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ht="12.75" customHeight="1">
      <c r="A6" s="120">
        <v>3.0</v>
      </c>
      <c r="B6" s="120" t="s">
        <v>174</v>
      </c>
      <c r="C6" s="121">
        <v>4.0</v>
      </c>
      <c r="D6" s="122"/>
      <c r="E6" s="123">
        <f t="shared" si="1"/>
        <v>0</v>
      </c>
      <c r="F6" s="123">
        <f t="shared" si="2"/>
        <v>0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ht="12.75" customHeight="1">
      <c r="A7" s="120">
        <v>4.0</v>
      </c>
      <c r="B7" s="120" t="s">
        <v>175</v>
      </c>
      <c r="C7" s="121">
        <v>1.0</v>
      </c>
      <c r="D7" s="122"/>
      <c r="E7" s="123">
        <f t="shared" si="1"/>
        <v>0</v>
      </c>
      <c r="F7" s="123">
        <f t="shared" si="2"/>
        <v>0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ht="12.75" customHeight="1">
      <c r="A8" s="120">
        <v>5.0</v>
      </c>
      <c r="B8" s="120" t="s">
        <v>176</v>
      </c>
      <c r="C8" s="121">
        <v>1.0</v>
      </c>
      <c r="D8" s="122"/>
      <c r="E8" s="123">
        <f t="shared" si="1"/>
        <v>0</v>
      </c>
      <c r="F8" s="123">
        <f t="shared" si="2"/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ht="12.75" customHeight="1">
      <c r="A9" s="120">
        <v>6.0</v>
      </c>
      <c r="B9" s="120" t="s">
        <v>177</v>
      </c>
      <c r="C9" s="121">
        <v>1.0</v>
      </c>
      <c r="D9" s="122"/>
      <c r="E9" s="123">
        <f t="shared" si="1"/>
        <v>0</v>
      </c>
      <c r="F9" s="123">
        <f t="shared" si="2"/>
        <v>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ht="12.75" customHeight="1">
      <c r="A10" s="120">
        <v>7.0</v>
      </c>
      <c r="B10" s="120" t="s">
        <v>178</v>
      </c>
      <c r="C10" s="121">
        <v>8.0</v>
      </c>
      <c r="D10" s="122"/>
      <c r="E10" s="123">
        <f t="shared" si="1"/>
        <v>0</v>
      </c>
      <c r="F10" s="123">
        <f t="shared" si="2"/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ht="12.75" customHeight="1">
      <c r="A11" s="120">
        <v>8.0</v>
      </c>
      <c r="B11" s="120" t="s">
        <v>179</v>
      </c>
      <c r="C11" s="121">
        <v>1.0</v>
      </c>
      <c r="D11" s="122"/>
      <c r="E11" s="123">
        <f>+D11*C11</f>
        <v>0</v>
      </c>
      <c r="F11" s="123">
        <f t="shared" si="2"/>
        <v>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ht="12.75" customHeight="1">
      <c r="A12" s="120">
        <v>9.0</v>
      </c>
      <c r="B12" s="120" t="s">
        <v>180</v>
      </c>
      <c r="C12" s="121">
        <v>2.0</v>
      </c>
      <c r="D12" s="122"/>
      <c r="E12" s="123">
        <f t="shared" ref="E12:E13" si="3">D12*C12</f>
        <v>0</v>
      </c>
      <c r="F12" s="123">
        <f t="shared" si="2"/>
        <v>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ht="12.75" customHeight="1">
      <c r="A13" s="120">
        <v>10.0</v>
      </c>
      <c r="B13" s="120" t="s">
        <v>181</v>
      </c>
      <c r="C13" s="121">
        <v>2.0</v>
      </c>
      <c r="D13" s="122"/>
      <c r="E13" s="123">
        <f t="shared" si="3"/>
        <v>0</v>
      </c>
      <c r="F13" s="123">
        <f t="shared" si="2"/>
        <v>0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ht="12.75" customHeight="1">
      <c r="A14" s="23"/>
      <c r="B14" s="23"/>
      <c r="C14" s="23"/>
      <c r="D14" s="119">
        <f t="shared" ref="D14:E14" si="4">SUM(D4:D13)</f>
        <v>0</v>
      </c>
      <c r="E14" s="119">
        <f t="shared" si="4"/>
        <v>0</v>
      </c>
      <c r="F14" s="119">
        <f t="shared" si="2"/>
        <v>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ht="12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ht="12.7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ht="12.75" customHeight="1">
      <c r="A17" s="116" t="s">
        <v>182</v>
      </c>
      <c r="B17" s="21"/>
      <c r="C17" s="21"/>
      <c r="D17" s="21"/>
      <c r="E17" s="21"/>
      <c r="F17" s="22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ht="12.75" customHeight="1">
      <c r="A18" s="117" t="s">
        <v>166</v>
      </c>
      <c r="B18" s="21"/>
      <c r="C18" s="21"/>
      <c r="D18" s="21"/>
      <c r="E18" s="21"/>
      <c r="F18" s="22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ht="12.75" customHeight="1">
      <c r="A19" s="118" t="s">
        <v>167</v>
      </c>
      <c r="B19" s="118" t="s">
        <v>168</v>
      </c>
      <c r="C19" s="118" t="s">
        <v>2</v>
      </c>
      <c r="D19" s="119" t="s">
        <v>169</v>
      </c>
      <c r="E19" s="118" t="s">
        <v>170</v>
      </c>
      <c r="F19" s="118" t="s">
        <v>171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ht="12.75" customHeight="1">
      <c r="A20" s="120">
        <v>1.0</v>
      </c>
      <c r="B20" s="120" t="s">
        <v>172</v>
      </c>
      <c r="C20" s="121">
        <v>4.0</v>
      </c>
      <c r="D20" s="122"/>
      <c r="E20" s="123">
        <f t="shared" ref="E20:E26" si="5">D20*C20</f>
        <v>0</v>
      </c>
      <c r="F20" s="123">
        <f t="shared" ref="F20:F27" si="6">E20/12</f>
        <v>0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ht="12.75" customHeight="1">
      <c r="A21" s="120">
        <v>2.0</v>
      </c>
      <c r="B21" s="120" t="s">
        <v>173</v>
      </c>
      <c r="C21" s="121">
        <v>4.0</v>
      </c>
      <c r="D21" s="122"/>
      <c r="E21" s="123">
        <f t="shared" si="5"/>
        <v>0</v>
      </c>
      <c r="F21" s="123">
        <f t="shared" si="6"/>
        <v>0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ht="12.75" customHeight="1">
      <c r="A22" s="120">
        <v>3.0</v>
      </c>
      <c r="B22" s="120" t="s">
        <v>174</v>
      </c>
      <c r="C22" s="121">
        <v>4.0</v>
      </c>
      <c r="D22" s="122"/>
      <c r="E22" s="123">
        <f t="shared" si="5"/>
        <v>0</v>
      </c>
      <c r="F22" s="123">
        <f t="shared" si="6"/>
        <v>0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ht="12.75" customHeight="1">
      <c r="A23" s="120">
        <v>4.0</v>
      </c>
      <c r="B23" s="120" t="s">
        <v>175</v>
      </c>
      <c r="C23" s="121">
        <v>1.0</v>
      </c>
      <c r="D23" s="122"/>
      <c r="E23" s="123">
        <f t="shared" si="5"/>
        <v>0</v>
      </c>
      <c r="F23" s="123">
        <f t="shared" si="6"/>
        <v>0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ht="12.75" customHeight="1">
      <c r="A24" s="120">
        <v>5.0</v>
      </c>
      <c r="B24" s="120" t="s">
        <v>176</v>
      </c>
      <c r="C24" s="121">
        <v>1.0</v>
      </c>
      <c r="D24" s="122"/>
      <c r="E24" s="123">
        <f t="shared" si="5"/>
        <v>0</v>
      </c>
      <c r="F24" s="123">
        <f t="shared" si="6"/>
        <v>0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ht="12.75" customHeight="1">
      <c r="A25" s="120">
        <v>6.0</v>
      </c>
      <c r="B25" s="120" t="s">
        <v>177</v>
      </c>
      <c r="C25" s="121">
        <v>1.0</v>
      </c>
      <c r="D25" s="122"/>
      <c r="E25" s="123">
        <f t="shared" si="5"/>
        <v>0</v>
      </c>
      <c r="F25" s="123">
        <f t="shared" si="6"/>
        <v>0</v>
      </c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ht="12.75" customHeight="1">
      <c r="A26" s="120">
        <v>7.0</v>
      </c>
      <c r="B26" s="120" t="s">
        <v>178</v>
      </c>
      <c r="C26" s="121">
        <v>10.0</v>
      </c>
      <c r="D26" s="122"/>
      <c r="E26" s="123">
        <f t="shared" si="5"/>
        <v>0</v>
      </c>
      <c r="F26" s="123">
        <f t="shared" si="6"/>
        <v>0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ht="12.75" customHeight="1">
      <c r="A27" s="23"/>
      <c r="B27" s="23"/>
      <c r="C27" s="23"/>
      <c r="D27" s="119">
        <f t="shared" ref="D27:E27" si="7">SUM(D20:D26)</f>
        <v>0</v>
      </c>
      <c r="E27" s="119">
        <f t="shared" si="7"/>
        <v>0</v>
      </c>
      <c r="F27" s="119">
        <f t="shared" si="6"/>
        <v>0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ht="12.7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ht="12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ht="12.75" customHeight="1">
      <c r="A30" s="116" t="s">
        <v>183</v>
      </c>
      <c r="B30" s="21"/>
      <c r="C30" s="21"/>
      <c r="D30" s="21"/>
      <c r="E30" s="21"/>
      <c r="F30" s="22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ht="12.75" customHeight="1">
      <c r="A31" s="117" t="s">
        <v>184</v>
      </c>
      <c r="B31" s="21"/>
      <c r="C31" s="21"/>
      <c r="D31" s="21"/>
      <c r="E31" s="21"/>
      <c r="F31" s="22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ht="12.75" customHeight="1">
      <c r="A32" s="118" t="s">
        <v>167</v>
      </c>
      <c r="B32" s="118" t="s">
        <v>168</v>
      </c>
      <c r="C32" s="118" t="s">
        <v>2</v>
      </c>
      <c r="D32" s="119" t="s">
        <v>169</v>
      </c>
      <c r="E32" s="118" t="s">
        <v>170</v>
      </c>
      <c r="F32" s="118" t="s">
        <v>171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ht="12.75" customHeight="1">
      <c r="A33" s="120">
        <v>1.0</v>
      </c>
      <c r="B33" s="120" t="s">
        <v>185</v>
      </c>
      <c r="C33" s="121">
        <v>1.0</v>
      </c>
      <c r="D33" s="124"/>
      <c r="E33" s="123">
        <f>(D33*C33)/5</f>
        <v>0</v>
      </c>
      <c r="F33" s="123">
        <f>E33/60</f>
        <v>0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ht="12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ht="12.75" customHeight="1">
      <c r="A35" s="116" t="s">
        <v>186</v>
      </c>
      <c r="B35" s="21"/>
      <c r="C35" s="21"/>
      <c r="D35" s="21"/>
      <c r="E35" s="21"/>
      <c r="F35" s="22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ht="12.75" customHeight="1">
      <c r="A36" s="117" t="s">
        <v>184</v>
      </c>
      <c r="B36" s="21"/>
      <c r="C36" s="21"/>
      <c r="D36" s="21"/>
      <c r="E36" s="21"/>
      <c r="F36" s="22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ht="12.75" customHeight="1">
      <c r="A37" s="118" t="s">
        <v>167</v>
      </c>
      <c r="B37" s="118" t="s">
        <v>168</v>
      </c>
      <c r="C37" s="118" t="s">
        <v>2</v>
      </c>
      <c r="D37" s="119" t="s">
        <v>169</v>
      </c>
      <c r="E37" s="118" t="s">
        <v>170</v>
      </c>
      <c r="F37" s="118" t="s">
        <v>171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ht="12.75" customHeight="1">
      <c r="A38" s="120">
        <v>1.0</v>
      </c>
      <c r="B38" s="120" t="s">
        <v>185</v>
      </c>
      <c r="C38" s="121">
        <v>1.0</v>
      </c>
      <c r="D38" s="124"/>
      <c r="E38" s="123">
        <f>(D38*C38)/4</f>
        <v>0</v>
      </c>
      <c r="F38" s="123">
        <f>E38/60</f>
        <v>0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ht="12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 ht="12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</row>
    <row r="41" ht="12.75" customHeight="1">
      <c r="A41" s="116" t="s">
        <v>187</v>
      </c>
      <c r="B41" s="21"/>
      <c r="C41" s="21"/>
      <c r="D41" s="21"/>
      <c r="E41" s="21"/>
      <c r="F41" s="22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 ht="12.75" customHeight="1">
      <c r="A42" s="117" t="s">
        <v>188</v>
      </c>
      <c r="B42" s="21"/>
      <c r="C42" s="21"/>
      <c r="D42" s="21"/>
      <c r="E42" s="21"/>
      <c r="F42" s="22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 ht="12.75" customHeight="1">
      <c r="A43" s="118" t="s">
        <v>167</v>
      </c>
      <c r="B43" s="118" t="s">
        <v>168</v>
      </c>
      <c r="C43" s="118" t="s">
        <v>2</v>
      </c>
      <c r="D43" s="119" t="s">
        <v>169</v>
      </c>
      <c r="E43" s="118" t="s">
        <v>170</v>
      </c>
      <c r="F43" s="118" t="s">
        <v>171</v>
      </c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 ht="12.75" customHeight="1">
      <c r="A44" s="120">
        <v>1.0</v>
      </c>
      <c r="B44" s="120" t="s">
        <v>189</v>
      </c>
      <c r="C44" s="125">
        <v>1.0</v>
      </c>
      <c r="D44" s="124"/>
      <c r="E44" s="123">
        <f t="shared" ref="E44:E58" si="8">D44*C44</f>
        <v>0</v>
      </c>
      <c r="F44" s="123">
        <f t="shared" ref="F44:F59" si="9">E44/12</f>
        <v>0</v>
      </c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 ht="12.75" customHeight="1">
      <c r="A45" s="120">
        <v>2.0</v>
      </c>
      <c r="B45" s="120" t="s">
        <v>190</v>
      </c>
      <c r="C45" s="125">
        <v>2.0</v>
      </c>
      <c r="D45" s="124"/>
      <c r="E45" s="123">
        <f t="shared" si="8"/>
        <v>0</v>
      </c>
      <c r="F45" s="123">
        <f t="shared" si="9"/>
        <v>0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 ht="12.75" customHeight="1">
      <c r="A46" s="120">
        <v>3.0</v>
      </c>
      <c r="B46" s="120" t="s">
        <v>179</v>
      </c>
      <c r="C46" s="125">
        <v>2.0</v>
      </c>
      <c r="D46" s="124"/>
      <c r="E46" s="123">
        <f t="shared" si="8"/>
        <v>0</v>
      </c>
      <c r="F46" s="123">
        <f t="shared" si="9"/>
        <v>0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ht="12.75" customHeight="1">
      <c r="A47" s="120">
        <v>4.0</v>
      </c>
      <c r="B47" s="120" t="s">
        <v>191</v>
      </c>
      <c r="C47" s="125">
        <v>4.0</v>
      </c>
      <c r="D47" s="124"/>
      <c r="E47" s="123">
        <f t="shared" si="8"/>
        <v>0</v>
      </c>
      <c r="F47" s="123">
        <f t="shared" si="9"/>
        <v>0</v>
      </c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 ht="12.75" customHeight="1">
      <c r="A48" s="120">
        <v>5.0</v>
      </c>
      <c r="B48" s="120" t="s">
        <v>192</v>
      </c>
      <c r="C48" s="125">
        <v>4.0</v>
      </c>
      <c r="D48" s="124"/>
      <c r="E48" s="123">
        <f t="shared" si="8"/>
        <v>0</v>
      </c>
      <c r="F48" s="123">
        <f t="shared" si="9"/>
        <v>0</v>
      </c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 ht="12.75" customHeight="1">
      <c r="A49" s="120">
        <v>6.0</v>
      </c>
      <c r="B49" s="120" t="s">
        <v>193</v>
      </c>
      <c r="C49" s="125">
        <v>12.0</v>
      </c>
      <c r="D49" s="124"/>
      <c r="E49" s="123">
        <f t="shared" si="8"/>
        <v>0</v>
      </c>
      <c r="F49" s="123">
        <f t="shared" si="9"/>
        <v>0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ht="12.75" customHeight="1">
      <c r="A50" s="120">
        <v>7.0</v>
      </c>
      <c r="B50" s="120" t="s">
        <v>194</v>
      </c>
      <c r="C50" s="125">
        <v>1.0</v>
      </c>
      <c r="D50" s="124"/>
      <c r="E50" s="123">
        <f t="shared" si="8"/>
        <v>0</v>
      </c>
      <c r="F50" s="123">
        <f t="shared" si="9"/>
        <v>0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ht="12.75" customHeight="1">
      <c r="A51" s="120">
        <v>8.0</v>
      </c>
      <c r="B51" s="120" t="s">
        <v>195</v>
      </c>
      <c r="C51" s="125">
        <v>1.0</v>
      </c>
      <c r="D51" s="124"/>
      <c r="E51" s="123">
        <f t="shared" si="8"/>
        <v>0</v>
      </c>
      <c r="F51" s="123">
        <f t="shared" si="9"/>
        <v>0</v>
      </c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ht="12.75" customHeight="1">
      <c r="A52" s="120">
        <v>9.0</v>
      </c>
      <c r="B52" s="120" t="s">
        <v>196</v>
      </c>
      <c r="C52" s="125">
        <v>12.0</v>
      </c>
      <c r="D52" s="124"/>
      <c r="E52" s="123">
        <f t="shared" si="8"/>
        <v>0</v>
      </c>
      <c r="F52" s="123">
        <f t="shared" si="9"/>
        <v>0</v>
      </c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ht="12.75" customHeight="1">
      <c r="A53" s="120">
        <v>10.0</v>
      </c>
      <c r="B53" s="120" t="s">
        <v>197</v>
      </c>
      <c r="C53" s="125">
        <v>2.0</v>
      </c>
      <c r="D53" s="124"/>
      <c r="E53" s="123">
        <f t="shared" si="8"/>
        <v>0</v>
      </c>
      <c r="F53" s="123">
        <f t="shared" si="9"/>
        <v>0</v>
      </c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ht="12.75" customHeight="1">
      <c r="A54" s="23">
        <v>11.0</v>
      </c>
      <c r="B54" s="23" t="s">
        <v>198</v>
      </c>
      <c r="C54" s="126">
        <v>12.0</v>
      </c>
      <c r="D54" s="124"/>
      <c r="E54" s="123">
        <f t="shared" si="8"/>
        <v>0</v>
      </c>
      <c r="F54" s="123">
        <f t="shared" si="9"/>
        <v>0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 ht="12.75" customHeight="1">
      <c r="A55" s="23">
        <v>12.0</v>
      </c>
      <c r="B55" s="23" t="s">
        <v>199</v>
      </c>
      <c r="C55" s="126">
        <v>24.0</v>
      </c>
      <c r="D55" s="124"/>
      <c r="E55" s="123">
        <f t="shared" si="8"/>
        <v>0</v>
      </c>
      <c r="F55" s="123">
        <f t="shared" si="9"/>
        <v>0</v>
      </c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ht="12.75" customHeight="1">
      <c r="A56" s="23">
        <v>13.0</v>
      </c>
      <c r="B56" s="23" t="s">
        <v>200</v>
      </c>
      <c r="C56" s="126">
        <v>2.0</v>
      </c>
      <c r="D56" s="124"/>
      <c r="E56" s="123">
        <f t="shared" si="8"/>
        <v>0</v>
      </c>
      <c r="F56" s="123">
        <f t="shared" si="9"/>
        <v>0</v>
      </c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 ht="12.75" customHeight="1">
      <c r="A57" s="23">
        <v>14.0</v>
      </c>
      <c r="B57" s="23" t="s">
        <v>201</v>
      </c>
      <c r="C57" s="126">
        <v>2.0</v>
      </c>
      <c r="D57" s="124"/>
      <c r="E57" s="123">
        <f t="shared" si="8"/>
        <v>0</v>
      </c>
      <c r="F57" s="123">
        <f t="shared" si="9"/>
        <v>0</v>
      </c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 ht="12.75" customHeight="1">
      <c r="A58" s="23">
        <v>15.0</v>
      </c>
      <c r="B58" s="23" t="s">
        <v>202</v>
      </c>
      <c r="C58" s="126">
        <v>2.0</v>
      </c>
      <c r="D58" s="124"/>
      <c r="E58" s="123">
        <f t="shared" si="8"/>
        <v>0</v>
      </c>
      <c r="F58" s="123">
        <f t="shared" si="9"/>
        <v>0</v>
      </c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ht="12.75" customHeight="1">
      <c r="A59" s="19"/>
      <c r="B59" s="19"/>
      <c r="C59" s="19"/>
      <c r="D59" s="127">
        <f t="shared" ref="D59:E59" si="10">SUM(D44:D58)</f>
        <v>0</v>
      </c>
      <c r="E59" s="128">
        <f t="shared" si="10"/>
        <v>0</v>
      </c>
      <c r="F59" s="128">
        <f t="shared" si="9"/>
        <v>0</v>
      </c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 ht="12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ht="12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 ht="12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 ht="12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ht="12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 ht="12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 ht="12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</row>
    <row r="71" ht="12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 ht="12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</row>
    <row r="73" ht="12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 ht="12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ht="12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 ht="12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 ht="12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 ht="12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 ht="12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</row>
    <row r="81" ht="12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</row>
    <row r="82" ht="12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</row>
    <row r="83" ht="12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</row>
    <row r="84" ht="12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</row>
    <row r="85" ht="12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</row>
    <row r="86" ht="12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</row>
    <row r="87" ht="12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</row>
    <row r="88" ht="12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 ht="12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 ht="12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 ht="12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 ht="12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</row>
    <row r="93" ht="12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</row>
    <row r="94" ht="12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</row>
    <row r="95" ht="12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</row>
    <row r="96" ht="12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</row>
    <row r="97" ht="12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</row>
    <row r="98" ht="12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</row>
    <row r="99" ht="12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</row>
    <row r="100" ht="12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</row>
    <row r="101" ht="12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</row>
    <row r="102" ht="12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 ht="12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 ht="12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</row>
    <row r="121" ht="12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 ht="12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</row>
    <row r="123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ht="12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ht="12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ht="12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ht="12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ht="12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ht="12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ht="12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ht="12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ht="12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ht="12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ht="12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ht="12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ht="12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ht="12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ht="12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ht="12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ht="12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ht="12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ht="12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ht="12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ht="12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ht="12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ht="12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ht="12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ht="12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ht="12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ht="12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ht="12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ht="12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ht="12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ht="12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ht="12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ht="12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ht="12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ht="12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ht="12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ht="12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ht="12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ht="12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ht="12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ht="12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 ht="12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</row>
    <row r="189" ht="12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</row>
    <row r="190" ht="12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 ht="12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</row>
    <row r="192" ht="12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 ht="12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</row>
    <row r="194" ht="12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 ht="12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 ht="12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 ht="12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 ht="12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</row>
    <row r="199" ht="12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 ht="12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 ht="12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ht="12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 ht="12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 ht="12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</row>
    <row r="205" ht="12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</row>
    <row r="206" ht="12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 ht="12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 ht="12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</row>
    <row r="209" ht="12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ht="12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ht="12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ht="12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ht="12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 ht="12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</row>
    <row r="215" ht="12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</row>
    <row r="216" ht="12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</row>
    <row r="217" ht="12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</row>
    <row r="218" ht="12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</row>
    <row r="219" ht="12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</row>
    <row r="220" ht="12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</row>
    <row r="221" ht="12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</row>
    <row r="222" ht="12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</row>
    <row r="223" ht="12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</row>
    <row r="224" ht="12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</row>
    <row r="225" ht="12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</row>
    <row r="226" ht="12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</row>
    <row r="227" ht="12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</row>
    <row r="228" ht="12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</row>
    <row r="229" ht="12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</row>
    <row r="230" ht="12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</row>
    <row r="231" ht="12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</row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A36:F36"/>
    <mergeCell ref="A41:F41"/>
    <mergeCell ref="A42:F42"/>
    <mergeCell ref="A1:F1"/>
    <mergeCell ref="A2:F2"/>
    <mergeCell ref="A17:F17"/>
    <mergeCell ref="A18:F18"/>
    <mergeCell ref="A30:F30"/>
    <mergeCell ref="A31:F31"/>
    <mergeCell ref="A35:F35"/>
  </mergeCells>
  <printOptions/>
  <pageMargins bottom="1.025" footer="0.0" header="0.0" left="0.7875" right="0.7875" top="1.025"/>
  <pageSetup paperSize="9" orientation="portrait"/>
  <headerFooter>
    <oddHeader>&amp;C&amp;A</oddHeader>
    <oddFooter>&amp;CPágina 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