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posta" sheetId="1" r:id="rId4"/>
    <sheet state="visible" name="01.técnico_em_secretariado" sheetId="2" r:id="rId5"/>
    <sheet state="visible" name="02.horas_extras_adic_noturno" sheetId="3" r:id="rId6"/>
    <sheet state="visible" name="03.diárias" sheetId="4" r:id="rId7"/>
    <sheet state="visible" name="Benefícios" sheetId="5" r:id="rId8"/>
    <sheet state="visible" name="Insumos" sheetId="6" r:id="rId9"/>
  </sheets>
  <definedNames/>
  <calcPr/>
  <extLst>
    <ext uri="GoogleSheetsCustomDataVersion2">
      <go:sheetsCustomData xmlns:go="http://customooxmlschemas.google.com/" r:id="rId10" roundtripDataChecksum="/NwRLM/8ctCoig54ibwBGKgYvIuEnlw3jrl50Lvu92M="/>
    </ext>
  </extLst>
</workbook>
</file>

<file path=xl/sharedStrings.xml><?xml version="1.0" encoding="utf-8"?>
<sst xmlns="http://schemas.openxmlformats.org/spreadsheetml/2006/main" count="455" uniqueCount="167">
  <si>
    <t>PROPOSTA (EMPRESA)</t>
  </si>
  <si>
    <t>Posto</t>
  </si>
  <si>
    <t>Valor Mensal por Empregado</t>
  </si>
  <si>
    <t>Quantidade de postos</t>
  </si>
  <si>
    <t>Valor Mensal do Posto</t>
  </si>
  <si>
    <t>Meses Execução do Serviço</t>
  </si>
  <si>
    <t>Valor Anual do Posto de Serviço</t>
  </si>
  <si>
    <t>Técnico em secretariado</t>
  </si>
  <si>
    <t>Técnico em secretariado - horas extras</t>
  </si>
  <si>
    <t>Diárias</t>
  </si>
  <si>
    <t>Valor global da proposta</t>
  </si>
  <si>
    <t>Identificação da empresa</t>
  </si>
  <si>
    <t>Discriminação dos Serviços</t>
  </si>
  <si>
    <t>A</t>
  </si>
  <si>
    <t>Data de apresentação da proposta</t>
  </si>
  <si>
    <t>B</t>
  </si>
  <si>
    <t>Município</t>
  </si>
  <si>
    <t>Pouso Alegre-MG</t>
  </si>
  <si>
    <t>C</t>
  </si>
  <si>
    <t>Ano do Acordo, Convenção ou Dissídio Coletivo</t>
  </si>
  <si>
    <t>CCT nº MG002103/2024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</si>
  <si>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</si>
  <si>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</si>
  <si>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</si>
  <si>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</si>
  <si>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</si>
  <si>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</si>
  <si>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Dados para composição dos custos referentes à mão de 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</si>
  <si>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</si>
  <si>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</si>
  <si>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</si>
  <si>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</si>
  <si>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</si>
  <si>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</si>
  <si>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</si>
  <si>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</si>
  <si>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Piso salarial</t>
  </si>
  <si>
    <t>TOTAL DO MÓDULO 1</t>
  </si>
  <si>
    <t>MÓDULO 2 – ENCARGOS E BENEFÍCIOS ANUAIS, MENSAIS E DIÁRIOS</t>
  </si>
  <si>
    <t>Submódulo 2.1 - 13º Salário, Férias e Adicional de Férias</t>
  </si>
  <si>
    <r>
      <rPr>
        <rFont val="Calibri"/>
        <color rgb="FF000000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</si>
  <si>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</si>
  <si>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</si>
  <si>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</si>
  <si>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 </t>
  </si>
  <si>
    <t xml:space="preserve">Salário Educação </t>
  </si>
  <si>
    <t>SAT (Seguro Acidente de Trabalho)</t>
  </si>
  <si>
    <t>SESC ou SESI</t>
  </si>
  <si>
    <t>E</t>
  </si>
  <si>
    <t xml:space="preserve">SENAI - SENAC </t>
  </si>
  <si>
    <t>F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</si>
  <si>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</si>
  <si>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</si>
  <si>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</si>
  <si>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</si>
  <si>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</si>
  <si>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</si>
  <si>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</si>
  <si>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Auxílio-Refeição/Alimentação </t>
  </si>
  <si>
    <t>Seguro de Vida em Grupo</t>
  </si>
  <si>
    <t>Auxílio-transporte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</si>
  <si>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</si>
  <si>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</si>
  <si>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</si>
  <si>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</si>
  <si>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</si>
  <si>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</si>
  <si>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</si>
  <si>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</si>
  <si>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</si>
  <si>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</si>
  <si>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</si>
  <si>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</si>
  <si>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%</t>
  </si>
  <si>
    <t>Aviso Prévio Indenizado</t>
  </si>
  <si>
    <t>Incidência do FGTS sobre Aviso Prévio Indenizado</t>
  </si>
  <si>
    <t>Multa do FGTS sobre o Aviso Prévio Indenizado</t>
  </si>
  <si>
    <t xml:space="preserve">Aviso Prévio Trabalhado </t>
  </si>
  <si>
    <t xml:space="preserve">Multa do FGTS sobre o Aviso Prévio Trabalhado. </t>
  </si>
  <si>
    <t>Custos de rescisão</t>
  </si>
  <si>
    <t>Incidência do Submódulo 2.2 sobre o APT</t>
  </si>
  <si>
    <t>TOTAL DO MÓDULO 3</t>
  </si>
  <si>
    <t>MÓDULO 4 – CUSTO DE REPOSIÇÃO DO PROFISSIONAL AUSENTE</t>
  </si>
  <si>
    <t>BC</t>
  </si>
  <si>
    <t>Submódulo 4.1 – Substituto nas Ausências Legais</t>
  </si>
  <si>
    <t xml:space="preserve">Substituto nas Férias </t>
  </si>
  <si>
    <t>Substituto nas Ausências Legais</t>
  </si>
  <si>
    <t>Substituto na Licença Paternidade</t>
  </si>
  <si>
    <r>
      <rPr>
        <rFont val="Calibri"/>
        <color rgb="FF000000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</si>
  <si>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t>Substituto no Afastamento Maternidade</t>
  </si>
  <si>
    <t>Incidência do Submódulo 2.2 sobre o Módulo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</si>
  <si>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</si>
  <si>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</si>
  <si>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</si>
  <si>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</si>
  <si>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</si>
  <si>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</si>
  <si>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</si>
  <si>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</si>
  <si>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</si>
  <si>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</si>
  <si>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</si>
  <si>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</si>
  <si>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</si>
  <si>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</si>
  <si>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Equipamentos</t>
  </si>
  <si>
    <t>TOTAL DO MÓDULO 5</t>
  </si>
  <si>
    <t>BASE DE CÁLCULO CUSTOS INDIRETOS E LUCRO</t>
  </si>
  <si>
    <t>BASE DE CÁLCULO – TRIBUTOS</t>
  </si>
  <si>
    <t>FATOR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</si>
  <si>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</si>
  <si>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</si>
  <si>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</si>
  <si>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</si>
  <si>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</si>
  <si>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</si>
  <si>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</si>
  <si>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</si>
  <si>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</si>
  <si>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</si>
  <si>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</si>
  <si>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</si>
  <si>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</si>
  <si>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</si>
  <si>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</si>
  <si>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</si>
  <si>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PREÇO TOTAL POR POSTO</t>
  </si>
  <si>
    <t>Horas extras</t>
  </si>
  <si>
    <t>Reflexo das horas extras no DSR</t>
  </si>
  <si>
    <t>Adicional noturno</t>
  </si>
  <si>
    <t>Reflexo do adicional noturno no DSR</t>
  </si>
  <si>
    <r>
      <rPr>
        <rFont val="Calibri"/>
        <color rgb="FF000000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</si>
  <si>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t>Contribuição assistencial patronal</t>
  </si>
  <si>
    <t>Assistência odontológica</t>
  </si>
  <si>
    <r>
      <rPr>
        <rFont val="Calibri"/>
        <color rgb="FF000000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</si>
  <si>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t>Equipamentos de proteção individual</t>
  </si>
  <si>
    <t>BENEFÍCIOS</t>
  </si>
  <si>
    <t>Item</t>
  </si>
  <si>
    <t>Horas de trabalho por mês</t>
  </si>
  <si>
    <t>Quantidade</t>
  </si>
  <si>
    <t>Valor</t>
  </si>
  <si>
    <t>Dias de trabalho por mês</t>
  </si>
  <si>
    <t>Transporte</t>
  </si>
  <si>
    <t>Alimentação</t>
  </si>
  <si>
    <t>Técnico em secretariado - Horas extras</t>
  </si>
  <si>
    <t>Técnico em secretariado - Reflexo no DSR</t>
  </si>
  <si>
    <t>Técnico em secretariado - Adicional noturno</t>
  </si>
  <si>
    <t>Não há</t>
  </si>
  <si>
    <t>Técnico em secretariado - Diárias</t>
  </si>
  <si>
    <t>Seguro</t>
  </si>
  <si>
    <t>Adicional noturno)</t>
  </si>
  <si>
    <t>Hora reduzida</t>
  </si>
  <si>
    <t>Valor da apólice</t>
  </si>
  <si>
    <t>Valor mensal</t>
  </si>
  <si>
    <t>Cobertura mínima</t>
  </si>
  <si>
    <t>Morte ou morte por acidente</t>
  </si>
  <si>
    <t>Assistência-funeral</t>
  </si>
  <si>
    <t>Auxílio-alimentação</t>
  </si>
  <si>
    <t>Transporte - Pouso Alegre-MG</t>
  </si>
  <si>
    <t>Uniformes</t>
  </si>
  <si>
    <t>ITENS</t>
  </si>
  <si>
    <t>PEÇAS</t>
  </si>
  <si>
    <t xml:space="preserve">VALOR UNITÁRIO ANUAL </t>
  </si>
  <si>
    <t>VALOR GLOBAL ANUAL</t>
  </si>
  <si>
    <t>VALOR MENSAL</t>
  </si>
  <si>
    <t>Crachá</t>
  </si>
  <si>
    <t>Relógio de ponto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</si>
</sst>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[$R$-416]\ #,##0.00;[RED]\-[$R$-416]\ #,##0.00"/>
    <numFmt numFmtId="165" formatCode="[$R$ -416]#,##0.00"/>
    <numFmt numFmtId="166" formatCode="_-* #,##0.00_-;\-* #,##0.00_-;_-* \-??_-;_-@"/>
    <numFmt numFmtId="167" formatCode="mm/dd/yyyy"/>
    <numFmt numFmtId="168" formatCode="&quot;R$ &quot;#,##0.00\ ;[RED]&quot;(R$ &quot;#,##0.00\)"/>
    <numFmt numFmtId="169" formatCode="* #,##0.00\ ;* \(#,##0.00\);* \-#\ ;@\ "/>
    <numFmt numFmtId="170" formatCode="* #,##0.00\ ;* #,##0.00\ ;* \-#\ ;@\ "/>
  </numFmts>
  <fonts count="11">
    <font>
      <sz val="10.0"/>
      <color rgb="FF000000"/>
      <name val="Arial"/>
      <scheme val="minor"/>
    </font>
    <font>
      <b/>
      <sz val="10.0"/>
      <color rgb="FF000000"/>
      <name val="Calibri"/>
    </font>
    <font/>
    <font>
      <sz val="10.0"/>
      <color rgb="FF000000"/>
      <name val="Calibri"/>
    </font>
    <font>
      <sz val="10.0"/>
      <color theme="1"/>
      <name val="Arial"/>
    </font>
    <font>
      <b/>
      <sz val="24.0"/>
      <color rgb="FF000000"/>
      <name val="Calibri"/>
    </font>
    <font>
      <sz val="11.0"/>
      <color theme="1"/>
      <name val="Arial"/>
    </font>
    <font>
      <sz val="10.0"/>
      <color theme="1"/>
      <name val="Calibri"/>
    </font>
    <font>
      <sz val="10.0"/>
      <color rgb="FFFFFFFF"/>
      <name val="Calibri"/>
    </font>
    <font>
      <sz val="10.0"/>
      <color rgb="FF0000FF"/>
      <name val="Calibri"/>
    </font>
    <font>
      <sz val="11.0"/>
      <color rgb="FF000000"/>
      <name val="Arial"/>
    </font>
  </fonts>
  <fills count="15">
    <fill>
      <patternFill patternType="none"/>
    </fill>
    <fill>
      <patternFill patternType="lightGray"/>
    </fill>
    <fill>
      <patternFill patternType="solid">
        <fgColor rgb="FF999999"/>
        <bgColor rgb="FF999999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FF8000"/>
        <bgColor rgb="FFFF8000"/>
      </patternFill>
    </fill>
    <fill>
      <patternFill patternType="solid">
        <fgColor rgb="FFFAA61A"/>
        <bgColor rgb="FFFAA61A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rgb="FFF58220"/>
        <bgColor rgb="FFF58220"/>
      </patternFill>
    </fill>
    <fill>
      <patternFill patternType="solid">
        <fgColor rgb="FF00AAAD"/>
        <bgColor rgb="FF00AAAD"/>
      </patternFill>
    </fill>
    <fill>
      <patternFill patternType="solid">
        <fgColor rgb="FF729FCF"/>
        <bgColor rgb="FF729FCF"/>
      </patternFill>
    </fill>
    <fill>
      <patternFill patternType="solid">
        <fgColor rgb="FFFF00CC"/>
        <bgColor rgb="FFFF00CC"/>
      </patternFill>
    </fill>
  </fills>
  <borders count="35">
    <border/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/>
      <top/>
      <bottom/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top style="thin">
        <color rgb="FF000000"/>
      </top>
      <bottom/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  <bottom style="thin">
        <color rgb="FF000000"/>
      </bottom>
    </border>
  </borders>
  <cellStyleXfs count="1">
    <xf borderId="0" fillId="0" fontId="0" numFmtId="0" applyAlignment="1" applyFont="1"/>
  </cellStyleXfs>
  <cellXfs count="12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0" fillId="0" fontId="1" numFmtId="0" xfId="0" applyAlignment="1" applyFont="1">
      <alignment horizontal="center" shrinkToFit="0" vertical="center" wrapText="1"/>
    </xf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1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11" fillId="0" fontId="1" numFmtId="0" xfId="0" applyAlignment="1" applyBorder="1" applyFont="1">
      <alignment horizontal="center" shrinkToFit="0" vertical="center" wrapText="1"/>
    </xf>
    <xf borderId="9" fillId="0" fontId="3" numFmtId="0" xfId="0" applyAlignment="1" applyBorder="1" applyFont="1">
      <alignment horizontal="center" shrinkToFit="0" vertical="center" wrapText="1"/>
    </xf>
    <xf borderId="11" fillId="3" fontId="3" numFmtId="164" xfId="0" applyAlignment="1" applyBorder="1" applyFill="1" applyFont="1" applyNumberFormat="1">
      <alignment horizontal="center" shrinkToFit="0" vertical="center" wrapText="1"/>
    </xf>
    <xf borderId="11" fillId="3" fontId="3" numFmtId="0" xfId="0" applyAlignment="1" applyBorder="1" applyFont="1">
      <alignment horizontal="center" shrinkToFit="0" vertical="center" wrapText="1"/>
    </xf>
    <xf borderId="11" fillId="3" fontId="3" numFmtId="165" xfId="0" applyAlignment="1" applyBorder="1" applyFont="1" applyNumberFormat="1">
      <alignment horizontal="center" shrinkToFit="0" vertical="center" wrapText="1"/>
    </xf>
    <xf borderId="0" fillId="0" fontId="4" numFmtId="16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9" fillId="4" fontId="1" numFmtId="0" xfId="0" applyAlignment="1" applyBorder="1" applyFill="1" applyFont="1">
      <alignment horizontal="center" shrinkToFit="0" vertical="center" wrapText="1"/>
    </xf>
    <xf borderId="12" fillId="0" fontId="2" numFmtId="0" xfId="0" applyBorder="1" applyFont="1"/>
    <xf borderId="11" fillId="4" fontId="1" numFmtId="164" xfId="0" applyAlignment="1" applyBorder="1" applyFont="1" applyNumberFormat="1">
      <alignment horizontal="center" shrinkToFit="0" vertical="center" wrapText="1"/>
    </xf>
    <xf borderId="13" fillId="5" fontId="5" numFmtId="0" xfId="0" applyAlignment="1" applyBorder="1" applyFill="1" applyFont="1">
      <alignment horizontal="center" shrinkToFit="0" vertical="center" wrapText="1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0" fillId="0" fontId="6" numFmtId="0" xfId="0" applyAlignment="1" applyFont="1">
      <alignment shrinkToFit="0" vertical="bottom" wrapText="1"/>
    </xf>
    <xf borderId="18" fillId="0" fontId="2" numFmtId="0" xfId="0" applyBorder="1" applyFont="1"/>
    <xf borderId="19" fillId="0" fontId="2" numFmtId="0" xfId="0" applyBorder="1" applyFont="1"/>
    <xf borderId="20" fillId="0" fontId="2" numFmtId="0" xfId="0" applyBorder="1" applyFont="1"/>
    <xf borderId="0" fillId="0" fontId="7" numFmtId="0" xfId="0" applyAlignment="1" applyFont="1">
      <alignment shrinkToFit="0" vertical="bottom" wrapText="1"/>
    </xf>
    <xf borderId="0" fillId="0" fontId="1" numFmtId="10" xfId="0" applyAlignment="1" applyFont="1" applyNumberFormat="1">
      <alignment horizontal="center" shrinkToFit="0" vertical="center" wrapText="1"/>
    </xf>
    <xf borderId="19" fillId="0" fontId="1" numFmtId="0" xfId="0" applyAlignment="1" applyBorder="1" applyFont="1">
      <alignment horizontal="center" shrinkToFit="0" vertical="center" wrapText="0"/>
    </xf>
    <xf borderId="21" fillId="3" fontId="3" numFmtId="0" xfId="0" applyAlignment="1" applyBorder="1" applyFont="1">
      <alignment horizontal="center" shrinkToFit="0" vertical="center" wrapText="0"/>
    </xf>
    <xf borderId="22" fillId="3" fontId="3" numFmtId="0" xfId="0" applyAlignment="1" applyBorder="1" applyFont="1">
      <alignment horizontal="center" shrinkToFit="0" vertical="center" wrapText="0"/>
    </xf>
    <xf borderId="9" fillId="6" fontId="1" numFmtId="0" xfId="0" applyAlignment="1" applyBorder="1" applyFill="1" applyFont="1">
      <alignment horizontal="center" shrinkToFit="0" vertical="center" wrapText="0"/>
    </xf>
    <xf borderId="11" fillId="0" fontId="3" numFmtId="0" xfId="0" applyAlignment="1" applyBorder="1" applyFont="1">
      <alignment horizontal="center" shrinkToFit="0" vertical="center" wrapText="0"/>
    </xf>
    <xf borderId="9" fillId="0" fontId="3" numFmtId="0" xfId="0" applyAlignment="1" applyBorder="1" applyFont="1">
      <alignment horizontal="center" shrinkToFit="0" vertical="center" wrapText="0"/>
    </xf>
    <xf borderId="11" fillId="0" fontId="3" numFmtId="167" xfId="0" applyAlignment="1" applyBorder="1" applyFont="1" applyNumberFormat="1">
      <alignment horizontal="center" shrinkToFit="0" vertical="center" wrapText="0"/>
    </xf>
    <xf borderId="21" fillId="0" fontId="1" numFmtId="0" xfId="0" applyAlignment="1" applyBorder="1" applyFon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8" numFmtId="0" xfId="0" applyAlignment="1" applyFont="1">
      <alignment horizontal="center" shrinkToFit="0" vertical="center" wrapText="0"/>
    </xf>
    <xf borderId="9" fillId="7" fontId="1" numFmtId="0" xfId="0" applyAlignment="1" applyBorder="1" applyFill="1" applyFont="1">
      <alignment horizontal="center" shrinkToFit="0" vertical="center" wrapText="0"/>
    </xf>
    <xf borderId="11" fillId="7" fontId="3" numFmtId="0" xfId="0" applyAlignment="1" applyBorder="1" applyFont="1">
      <alignment horizontal="center" shrinkToFit="0" vertical="center" wrapText="0"/>
    </xf>
    <xf borderId="21" fillId="0" fontId="3" numFmtId="0" xfId="0" applyAlignment="1" applyBorder="1" applyFont="1">
      <alignment horizontal="center" shrinkToFit="0" vertical="center" wrapText="0"/>
    </xf>
    <xf borderId="21" fillId="0" fontId="3" numFmtId="164" xfId="0" applyAlignment="1" applyBorder="1" applyFont="1" applyNumberFormat="1">
      <alignment horizontal="center" shrinkToFit="0" vertical="center" wrapText="0"/>
    </xf>
    <xf borderId="11" fillId="0" fontId="3" numFmtId="168" xfId="0" applyAlignment="1" applyBorder="1" applyFont="1" applyNumberFormat="1">
      <alignment horizontal="center" shrinkToFit="0" vertical="center" wrapText="0"/>
    </xf>
    <xf borderId="21" fillId="0" fontId="3" numFmtId="168" xfId="0" applyAlignment="1" applyBorder="1" applyFont="1" applyNumberFormat="1">
      <alignment horizontal="center" shrinkToFit="0" vertical="center" wrapText="0"/>
    </xf>
    <xf borderId="11" fillId="7" fontId="3" numFmtId="167" xfId="0" applyAlignment="1" applyBorder="1" applyFont="1" applyNumberFormat="1">
      <alignment horizontal="center" shrinkToFit="0" vertical="center" wrapText="0"/>
    </xf>
    <xf borderId="11" fillId="0" fontId="1" numFmtId="0" xfId="0" applyAlignment="1" applyBorder="1" applyFont="1">
      <alignment horizontal="center" shrinkToFit="0" vertical="center" wrapText="0"/>
    </xf>
    <xf borderId="9" fillId="0" fontId="1" numFmtId="0" xfId="0" applyAlignment="1" applyBorder="1" applyFont="1">
      <alignment horizontal="center" shrinkToFit="0" vertical="center" wrapText="0"/>
    </xf>
    <xf borderId="11" fillId="0" fontId="3" numFmtId="164" xfId="0" applyAlignment="1" applyBorder="1" applyFont="1" applyNumberFormat="1">
      <alignment horizontal="center" shrinkToFit="0" vertical="center" wrapText="0"/>
    </xf>
    <xf borderId="21" fillId="0" fontId="3" numFmtId="2" xfId="0" applyAlignment="1" applyBorder="1" applyFont="1" applyNumberFormat="1">
      <alignment horizontal="center" shrinkToFit="0" vertical="center" wrapText="0"/>
    </xf>
    <xf borderId="11" fillId="8" fontId="1" numFmtId="164" xfId="0" applyAlignment="1" applyBorder="1" applyFill="1" applyFont="1" applyNumberFormat="1">
      <alignment horizontal="center" shrinkToFit="0" vertical="center" wrapText="0"/>
    </xf>
    <xf borderId="0" fillId="0" fontId="1" numFmtId="0" xfId="0" applyAlignment="1" applyFont="1">
      <alignment horizontal="center" shrinkToFit="0" vertical="center" wrapText="0"/>
    </xf>
    <xf borderId="0" fillId="0" fontId="1" numFmtId="2" xfId="0" applyAlignment="1" applyFont="1" applyNumberFormat="1">
      <alignment horizontal="center" shrinkToFit="0" vertical="center" wrapText="0"/>
    </xf>
    <xf borderId="11" fillId="0" fontId="3" numFmtId="10" xfId="0" applyAlignment="1" applyBorder="1" applyFont="1" applyNumberFormat="1">
      <alignment horizontal="center" shrinkToFit="0" vertical="center" wrapText="0"/>
    </xf>
    <xf borderId="21" fillId="0" fontId="3" numFmtId="10" xfId="0" applyAlignment="1" applyBorder="1" applyFont="1" applyNumberFormat="1">
      <alignment horizontal="center" shrinkToFit="0" vertical="center" wrapText="0"/>
    </xf>
    <xf borderId="11" fillId="0" fontId="1" numFmtId="10" xfId="0" applyAlignment="1" applyBorder="1" applyFont="1" applyNumberFormat="1">
      <alignment horizontal="center" shrinkToFit="0" vertical="center" wrapText="0"/>
    </xf>
    <xf borderId="14" fillId="0" fontId="1" numFmtId="0" xfId="0" applyAlignment="1" applyBorder="1" applyFont="1">
      <alignment horizontal="center" shrinkToFit="0" vertical="center" wrapText="0"/>
    </xf>
    <xf borderId="14" fillId="0" fontId="1" numFmtId="10" xfId="0" applyAlignment="1" applyBorder="1" applyFont="1" applyNumberFormat="1">
      <alignment horizontal="center" shrinkToFit="0" vertical="center" wrapText="0"/>
    </xf>
    <xf borderId="14" fillId="0" fontId="1" numFmtId="169" xfId="0" applyAlignment="1" applyBorder="1" applyFont="1" applyNumberFormat="1">
      <alignment horizontal="center" shrinkToFit="0" vertical="center" wrapText="0"/>
    </xf>
    <xf borderId="0" fillId="0" fontId="1" numFmtId="10" xfId="0" applyAlignment="1" applyFont="1" applyNumberFormat="1">
      <alignment horizontal="center" shrinkToFit="0" vertical="center" wrapText="0"/>
    </xf>
    <xf borderId="22" fillId="9" fontId="1" numFmtId="169" xfId="0" applyAlignment="1" applyBorder="1" applyFill="1" applyFont="1" applyNumberFormat="1">
      <alignment horizontal="center" shrinkToFit="0" vertical="center" wrapText="0"/>
    </xf>
    <xf borderId="11" fillId="10" fontId="3" numFmtId="10" xfId="0" applyAlignment="1" applyBorder="1" applyFill="1" applyFont="1" applyNumberFormat="1">
      <alignment horizontal="center" shrinkToFit="0" vertical="center" wrapText="0"/>
    </xf>
    <xf borderId="0" fillId="0" fontId="1" numFmtId="169" xfId="0" applyAlignment="1" applyFont="1" applyNumberFormat="1">
      <alignment horizontal="center" shrinkToFit="0" vertical="center" wrapText="0"/>
    </xf>
    <xf borderId="11" fillId="3" fontId="3" numFmtId="164" xfId="0" applyAlignment="1" applyBorder="1" applyFont="1" applyNumberFormat="1">
      <alignment horizontal="center" shrinkToFit="0" vertical="center" wrapText="0"/>
    </xf>
    <xf borderId="21" fillId="0" fontId="3" numFmtId="169" xfId="0" applyAlignment="1" applyBorder="1" applyFont="1" applyNumberFormat="1">
      <alignment horizontal="center" shrinkToFit="0" vertical="center" wrapText="0"/>
    </xf>
    <xf borderId="11" fillId="0" fontId="3" numFmtId="165" xfId="0" applyAlignment="1" applyBorder="1" applyFont="1" applyNumberFormat="1">
      <alignment horizontal="center" shrinkToFit="0" vertical="center" wrapText="0"/>
    </xf>
    <xf borderId="21" fillId="0" fontId="9" numFmtId="0" xfId="0" applyAlignment="1" applyBorder="1" applyFont="1">
      <alignment horizontal="center" shrinkToFit="0" vertical="center" wrapText="0"/>
    </xf>
    <xf borderId="21" fillId="3" fontId="9" numFmtId="0" xfId="0" applyAlignment="1" applyBorder="1" applyFont="1">
      <alignment horizontal="center" shrinkToFit="0" vertical="center" wrapText="0"/>
    </xf>
    <xf borderId="22" fillId="3" fontId="9" numFmtId="0" xfId="0" applyAlignment="1" applyBorder="1" applyFont="1">
      <alignment horizontal="center" shrinkToFit="0" vertical="center" wrapText="0"/>
    </xf>
    <xf borderId="23" fillId="3" fontId="1" numFmtId="0" xfId="0" applyAlignment="1" applyBorder="1" applyFont="1">
      <alignment horizontal="center" shrinkToFit="0" vertical="center" wrapText="0"/>
    </xf>
    <xf borderId="24" fillId="0" fontId="2" numFmtId="0" xfId="0" applyBorder="1" applyFont="1"/>
    <xf borderId="25" fillId="0" fontId="2" numFmtId="0" xfId="0" applyBorder="1" applyFont="1"/>
    <xf borderId="22" fillId="11" fontId="1" numFmtId="169" xfId="0" applyAlignment="1" applyBorder="1" applyFill="1" applyFont="1" applyNumberFormat="1">
      <alignment horizontal="center" shrinkToFit="0" vertical="center" wrapText="0"/>
    </xf>
    <xf borderId="14" fillId="0" fontId="1" numFmtId="0" xfId="0" applyAlignment="1" applyBorder="1" applyFont="1">
      <alignment horizontal="center" shrinkToFit="0" vertical="center" wrapText="1"/>
    </xf>
    <xf borderId="11" fillId="10" fontId="3" numFmtId="164" xfId="0" applyAlignment="1" applyBorder="1" applyFont="1" applyNumberFormat="1">
      <alignment horizontal="center" shrinkToFit="0" vertical="center" wrapText="0"/>
    </xf>
    <xf borderId="11" fillId="3" fontId="1" numFmtId="0" xfId="0" applyAlignment="1" applyBorder="1" applyFont="1">
      <alignment horizontal="center" shrinkToFit="0" vertical="center" wrapText="0"/>
    </xf>
    <xf borderId="11" fillId="0" fontId="3" numFmtId="169" xfId="0" applyAlignment="1" applyBorder="1" applyFont="1" applyNumberFormat="1">
      <alignment horizontal="center" shrinkToFit="0" vertical="center" wrapText="0"/>
    </xf>
    <xf borderId="11" fillId="0" fontId="1" numFmtId="169" xfId="0" applyAlignment="1" applyBorder="1" applyFont="1" applyNumberFormat="1">
      <alignment horizontal="center" shrinkToFit="0" vertical="center" wrapText="0"/>
    </xf>
    <xf borderId="26" fillId="12" fontId="1" numFmtId="164" xfId="0" applyAlignment="1" applyBorder="1" applyFill="1" applyFont="1" applyNumberFormat="1">
      <alignment horizontal="center" shrinkToFit="0" vertical="center" wrapText="1"/>
    </xf>
    <xf borderId="14" fillId="0" fontId="1" numFmtId="10" xfId="0" applyAlignment="1" applyBorder="1" applyFont="1" applyNumberFormat="1">
      <alignment horizontal="center" shrinkToFit="0" vertical="center" wrapText="1"/>
    </xf>
    <xf borderId="27" fillId="12" fontId="1" numFmtId="164" xfId="0" applyAlignment="1" applyBorder="1" applyFont="1" applyNumberFormat="1">
      <alignment horizontal="center" shrinkToFit="0" vertical="center" wrapText="1"/>
    </xf>
    <xf borderId="11" fillId="7" fontId="3" numFmtId="10" xfId="0" applyAlignment="1" applyBorder="1" applyFont="1" applyNumberFormat="1">
      <alignment horizontal="center" shrinkToFit="0" vertical="center" wrapText="0"/>
    </xf>
    <xf borderId="11" fillId="11" fontId="1" numFmtId="164" xfId="0" applyAlignment="1" applyBorder="1" applyFont="1" applyNumberFormat="1">
      <alignment horizontal="center" shrinkToFit="0" vertical="center" wrapText="0"/>
    </xf>
    <xf borderId="11" fillId="7" fontId="1" numFmtId="0" xfId="0" applyAlignment="1" applyBorder="1" applyFont="1">
      <alignment horizontal="center" shrinkToFit="0" vertical="center" wrapText="0"/>
    </xf>
    <xf borderId="21" fillId="0" fontId="3" numFmtId="4" xfId="0" applyAlignment="1" applyBorder="1" applyFont="1" applyNumberFormat="1">
      <alignment horizontal="center" shrinkToFit="0" vertical="center" wrapText="0"/>
    </xf>
    <xf borderId="28" fillId="0" fontId="3" numFmtId="10" xfId="0" applyAlignment="1" applyBorder="1" applyFont="1" applyNumberFormat="1">
      <alignment horizontal="center" shrinkToFit="0" vertical="center" wrapText="0"/>
    </xf>
    <xf borderId="11" fillId="3" fontId="3" numFmtId="169" xfId="0" applyAlignment="1" applyBorder="1" applyFont="1" applyNumberFormat="1">
      <alignment horizontal="center" shrinkToFit="0" vertical="center" wrapText="0"/>
    </xf>
    <xf borderId="28" fillId="0" fontId="3" numFmtId="4" xfId="0" applyAlignment="1" applyBorder="1" applyFont="1" applyNumberFormat="1">
      <alignment horizontal="center" shrinkToFit="0" vertical="center" wrapText="0"/>
    </xf>
    <xf borderId="0" fillId="0" fontId="1" numFmtId="165" xfId="0" applyAlignment="1" applyFont="1" applyNumberFormat="1">
      <alignment horizontal="center" shrinkToFit="0" vertical="center" wrapText="0"/>
    </xf>
    <xf borderId="29" fillId="3" fontId="3" numFmtId="0" xfId="0" applyAlignment="1" applyBorder="1" applyFont="1">
      <alignment horizontal="center" shrinkToFit="0" vertical="center" wrapText="0"/>
    </xf>
    <xf borderId="1" fillId="13" fontId="3" numFmtId="0" xfId="0" applyAlignment="1" applyBorder="1" applyFill="1" applyFont="1">
      <alignment horizontal="center" shrinkToFit="0" vertical="center" wrapText="1"/>
    </xf>
    <xf borderId="0" fillId="0" fontId="10" numFmtId="0" xfId="0" applyAlignment="1" applyFont="1">
      <alignment shrinkToFit="0" vertical="bottom" wrapText="1"/>
    </xf>
    <xf borderId="30" fillId="0" fontId="3" numFmtId="0" xfId="0" applyAlignment="1" applyBorder="1" applyFont="1">
      <alignment horizontal="center" shrinkToFit="0" vertical="center" wrapText="1"/>
    </xf>
    <xf borderId="11" fillId="0" fontId="3" numFmtId="0" xfId="0" applyAlignment="1" applyBorder="1" applyFont="1">
      <alignment horizontal="center" shrinkToFit="0" vertical="center" wrapText="1"/>
    </xf>
    <xf borderId="11" fillId="0" fontId="3" numFmtId="165" xfId="0" applyAlignment="1" applyBorder="1" applyFont="1" applyNumberFormat="1">
      <alignment horizontal="center" shrinkToFit="0" vertical="center" wrapText="1"/>
    </xf>
    <xf borderId="31" fillId="3" fontId="3" numFmtId="0" xfId="0" applyAlignment="1" applyBorder="1" applyFont="1">
      <alignment horizontal="center" shrinkToFit="0" vertical="center" wrapText="1"/>
    </xf>
    <xf borderId="31" fillId="3" fontId="3" numFmtId="165" xfId="0" applyAlignment="1" applyBorder="1" applyFont="1" applyNumberFormat="1">
      <alignment horizontal="center" shrinkToFit="0" vertical="center" wrapText="1"/>
    </xf>
    <xf borderId="32" fillId="0" fontId="2" numFmtId="0" xfId="0" applyBorder="1" applyFont="1"/>
    <xf borderId="30" fillId="0" fontId="2" numFmtId="0" xfId="0" applyBorder="1" applyFont="1"/>
    <xf borderId="22" fillId="3" fontId="3" numFmtId="0" xfId="0" applyAlignment="1" applyBorder="1" applyFont="1">
      <alignment horizontal="center" shrinkToFit="0" vertical="center" wrapText="1"/>
    </xf>
    <xf borderId="22" fillId="3" fontId="3" numFmtId="165" xfId="0" applyAlignment="1" applyBorder="1" applyFont="1" applyNumberFormat="1">
      <alignment horizontal="center" shrinkToFit="0" vertical="center" wrapText="1"/>
    </xf>
    <xf borderId="9" fillId="3" fontId="3" numFmtId="0" xfId="0" applyAlignment="1" applyBorder="1" applyFont="1">
      <alignment horizontal="center" shrinkToFit="0" vertical="center" wrapText="1"/>
    </xf>
    <xf borderId="11" fillId="5" fontId="3" numFmtId="164" xfId="0" applyAlignment="1" applyBorder="1" applyFont="1" applyNumberFormat="1">
      <alignment horizontal="center" shrinkToFit="0" vertical="center" wrapText="1"/>
    </xf>
    <xf borderId="11" fillId="3" fontId="3" numFmtId="9" xfId="0" applyAlignment="1" applyBorder="1" applyFont="1" applyNumberFormat="1">
      <alignment horizontal="center" shrinkToFit="0" vertical="center" wrapText="1"/>
    </xf>
    <xf borderId="22" fillId="3" fontId="6" numFmtId="0" xfId="0" applyAlignment="1" applyBorder="1" applyFont="1">
      <alignment shrinkToFit="0" vertical="bottom" wrapText="0"/>
    </xf>
    <xf borderId="33" fillId="3" fontId="3" numFmtId="0" xfId="0" applyAlignment="1" applyBorder="1" applyFont="1">
      <alignment horizontal="center" shrinkToFit="0" vertical="center" wrapText="1"/>
    </xf>
    <xf borderId="9" fillId="3" fontId="3" numFmtId="164" xfId="0" applyAlignment="1" applyBorder="1" applyFont="1" applyNumberFormat="1">
      <alignment horizontal="center" shrinkToFit="0" vertical="center" wrapText="1"/>
    </xf>
    <xf borderId="34" fillId="0" fontId="2" numFmtId="0" xfId="0" applyBorder="1" applyFont="1"/>
    <xf borderId="13" fillId="14" fontId="1" numFmtId="0" xfId="0" applyAlignment="1" applyBorder="1" applyFill="1" applyFont="1">
      <alignment horizontal="center" shrinkToFit="0" vertical="center" wrapText="0"/>
    </xf>
    <xf borderId="11" fillId="6" fontId="1" numFmtId="0" xfId="0" applyAlignment="1" applyBorder="1" applyFont="1">
      <alignment horizontal="center" shrinkToFit="0" vertical="center" wrapText="0"/>
    </xf>
    <xf borderId="11" fillId="6" fontId="1" numFmtId="170" xfId="0" applyAlignment="1" applyBorder="1" applyFont="1" applyNumberFormat="1">
      <alignment horizontal="center" shrinkToFit="0" vertical="center" wrapText="1"/>
    </xf>
    <xf borderId="11" fillId="6" fontId="1" numFmtId="0" xfId="0" applyAlignment="1" applyBorder="1" applyFont="1">
      <alignment horizontal="center" shrinkToFit="0" vertical="center" wrapText="1"/>
    </xf>
    <xf borderId="0" fillId="0" fontId="1" numFmtId="170" xfId="0" applyAlignment="1" applyFont="1" applyNumberFormat="1">
      <alignment horizontal="center" shrinkToFit="0" vertical="center" wrapText="1"/>
    </xf>
    <xf borderId="11" fillId="11" fontId="3" numFmtId="0" xfId="0" applyAlignment="1" applyBorder="1" applyFont="1">
      <alignment horizontal="center" shrinkToFit="0" vertical="center" wrapText="1"/>
    </xf>
    <xf borderId="11" fillId="5" fontId="3" numFmtId="170" xfId="0" applyAlignment="1" applyBorder="1" applyFont="1" applyNumberFormat="1">
      <alignment horizontal="center" shrinkToFit="0" vertical="center" wrapText="0"/>
    </xf>
    <xf borderId="11" fillId="0" fontId="3" numFmtId="170" xfId="0" applyAlignment="1" applyBorder="1" applyFont="1" applyNumberFormat="1">
      <alignment horizontal="center" shrinkToFit="0" vertical="center" wrapText="0"/>
    </xf>
    <xf borderId="0" fillId="0" fontId="3" numFmtId="170" xfId="0" applyAlignment="1" applyFont="1" applyNumberFormat="1">
      <alignment horizontal="center" shrinkToFit="0" vertical="center" wrapText="0"/>
    </xf>
    <xf borderId="11" fillId="6" fontId="1" numFmtId="170" xfId="0" applyAlignment="1" applyBorder="1" applyFont="1" applyNumberFormat="1">
      <alignment horizontal="center" shrinkToFit="0" vertical="center" wrapText="0"/>
    </xf>
    <xf borderId="11" fillId="5" fontId="1" numFmtId="170" xfId="0" applyAlignment="1" applyBorder="1" applyFont="1" applyNumberFormat="1">
      <alignment horizontal="center" shrinkToFit="0" vertical="center" wrapText="0"/>
    </xf>
    <xf borderId="0" fillId="0" fontId="1" numFmtId="170" xfId="0" applyAlignment="1" applyFont="1" applyNumberFormat="1">
      <alignment horizontal="center" shrinkToFit="0" vertical="center" wrapText="0"/>
    </xf>
    <xf borderId="11" fillId="7" fontId="3" numFmtId="0" xfId="0" applyAlignment="1" applyBorder="1" applyFont="1">
      <alignment horizontal="center" shrinkToFit="0" vertical="center" wrapText="1"/>
    </xf>
    <xf borderId="22" fillId="3" fontId="1" numFmtId="170" xfId="0" applyAlignment="1" applyBorder="1" applyFont="1" applyNumberForma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9.63"/>
    <col customWidth="1" min="2" max="2" width="29.63"/>
    <col customWidth="1" min="3" max="3" width="19.13"/>
    <col customWidth="1" min="4" max="4" width="21.0"/>
    <col customWidth="1" min="5" max="5" width="14.38"/>
    <col customWidth="1" min="6" max="6" width="11.5"/>
    <col customWidth="1" min="7" max="7" width="19.88"/>
    <col customWidth="1" min="8" max="8" width="19.13"/>
    <col customWidth="1" min="9" max="9" width="10.75"/>
    <col customWidth="1" min="10" max="26" width="8.63"/>
  </cols>
  <sheetData>
    <row r="1" ht="14.25" customHeight="1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4.25" customHeight="1">
      <c r="A2" s="5"/>
      <c r="G2" s="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4.25" customHeight="1">
      <c r="A3" s="5"/>
      <c r="G3" s="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4.25" customHeight="1">
      <c r="A4" s="7"/>
      <c r="B4" s="8"/>
      <c r="C4" s="8"/>
      <c r="D4" s="8"/>
      <c r="E4" s="8"/>
      <c r="F4" s="8"/>
      <c r="G4" s="9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30.0" customHeight="1">
      <c r="A5" s="10" t="s">
        <v>1</v>
      </c>
      <c r="B5" s="11"/>
      <c r="C5" s="12" t="s">
        <v>2</v>
      </c>
      <c r="D5" s="12" t="s">
        <v>3</v>
      </c>
      <c r="E5" s="12" t="s">
        <v>4</v>
      </c>
      <c r="F5" s="12" t="s">
        <v>5</v>
      </c>
      <c r="G5" s="12" t="s">
        <v>6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2.0" customHeight="1">
      <c r="A6" s="13" t="s">
        <v>7</v>
      </c>
      <c r="B6" s="11"/>
      <c r="C6" s="14">
        <f>'01.técnico_em_secretariado'!I114</f>
        <v>5826.68</v>
      </c>
      <c r="D6" s="15">
        <v>17.0</v>
      </c>
      <c r="E6" s="16">
        <f t="shared" ref="E6:E8" si="1">C6*D6</f>
        <v>99053.56</v>
      </c>
      <c r="F6" s="15">
        <v>12.0</v>
      </c>
      <c r="G6" s="14">
        <f t="shared" ref="G6:G8" si="2">F6*E6</f>
        <v>1188642.72</v>
      </c>
      <c r="H6" s="1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0" customHeight="1">
      <c r="A7" s="13" t="s">
        <v>8</v>
      </c>
      <c r="B7" s="11"/>
      <c r="C7" s="14">
        <f>'02.horas_extras_adic_noturno'!I121</f>
        <v>1183.91</v>
      </c>
      <c r="D7" s="15">
        <v>17.0</v>
      </c>
      <c r="E7" s="16">
        <f t="shared" si="1"/>
        <v>20126.47</v>
      </c>
      <c r="F7" s="15">
        <v>12.0</v>
      </c>
      <c r="G7" s="14">
        <f t="shared" si="2"/>
        <v>241517.64</v>
      </c>
      <c r="H7" s="1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0" customHeight="1">
      <c r="A8" s="13" t="s">
        <v>9</v>
      </c>
      <c r="B8" s="11"/>
      <c r="C8" s="16">
        <f>'03.diárias'!I41</f>
        <v>635.9300477</v>
      </c>
      <c r="D8" s="15">
        <v>17.0</v>
      </c>
      <c r="E8" s="16">
        <f t="shared" si="1"/>
        <v>10810.81081</v>
      </c>
      <c r="F8" s="15">
        <v>12.0</v>
      </c>
      <c r="G8" s="16">
        <f t="shared" si="2"/>
        <v>129729.7297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ht="14.25" customHeight="1">
      <c r="A9" s="19" t="s">
        <v>10</v>
      </c>
      <c r="B9" s="20"/>
      <c r="C9" s="20"/>
      <c r="D9" s="20"/>
      <c r="E9" s="20"/>
      <c r="F9" s="11"/>
      <c r="G9" s="21">
        <f>SUM(G6:G8)</f>
        <v>1559890.09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4.2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4.25" customHeight="1">
      <c r="A11" s="22" t="s">
        <v>11</v>
      </c>
      <c r="B11" s="23"/>
      <c r="C11" s="23"/>
      <c r="D11" s="23"/>
      <c r="E11" s="23"/>
      <c r="F11" s="23"/>
      <c r="G11" s="2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4.25" customHeight="1">
      <c r="A12" s="25"/>
      <c r="G12" s="2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4.25" customHeight="1">
      <c r="A13" s="25"/>
      <c r="G13" s="2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4.25" customHeight="1">
      <c r="A14" s="25"/>
      <c r="G14" s="26"/>
      <c r="H14" s="27"/>
      <c r="I14" s="27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4.25" customHeight="1">
      <c r="A15" s="25"/>
      <c r="G15" s="26"/>
      <c r="H15" s="27"/>
      <c r="I15" s="27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4.25" customHeight="1">
      <c r="A16" s="25"/>
      <c r="G16" s="26"/>
      <c r="H16" s="27"/>
      <c r="I16" s="27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4.25" customHeight="1">
      <c r="A17" s="25"/>
      <c r="G17" s="26"/>
      <c r="H17" s="27"/>
      <c r="I17" s="27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4.25" customHeight="1">
      <c r="A18" s="28"/>
      <c r="B18" s="29"/>
      <c r="C18" s="29"/>
      <c r="D18" s="29"/>
      <c r="E18" s="29"/>
      <c r="F18" s="29"/>
      <c r="G18" s="30"/>
      <c r="H18" s="27"/>
      <c r="I18" s="27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4"/>
      <c r="B19" s="4"/>
      <c r="C19" s="4"/>
      <c r="D19" s="4"/>
      <c r="E19" s="4"/>
      <c r="F19" s="31"/>
      <c r="G19" s="32"/>
      <c r="H19" s="27"/>
      <c r="I19" s="27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4.25" customHeight="1">
      <c r="A20" s="4"/>
      <c r="B20" s="4"/>
      <c r="C20" s="4"/>
      <c r="D20" s="4"/>
      <c r="E20" s="4"/>
      <c r="F20" s="31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4.25" customHeight="1">
      <c r="A21" s="4"/>
      <c r="B21" s="4"/>
      <c r="C21" s="4"/>
      <c r="D21" s="4"/>
      <c r="E21" s="4"/>
      <c r="F21" s="31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4.25" customHeight="1">
      <c r="A22" s="4"/>
      <c r="B22" s="4"/>
      <c r="C22" s="4"/>
      <c r="D22" s="4"/>
      <c r="E22" s="4"/>
      <c r="F22" s="31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4.25" customHeight="1">
      <c r="A23" s="4"/>
      <c r="B23" s="4"/>
      <c r="C23" s="4"/>
      <c r="D23" s="4"/>
      <c r="E23" s="4"/>
      <c r="F23" s="31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ht="15.75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ht="15.75" customHeight="1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ht="15.75" customHeight="1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ht="15.75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ht="15.75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ht="15.7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ht="15.75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ht="15.75" customHeight="1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ht="15.75" customHeight="1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ht="15.75" customHeigh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ht="15.75" customHeigh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ht="15.75" customHeight="1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ht="15.75" customHeigh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ht="15.75" customHeight="1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ht="15.75" customHeight="1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G4"/>
    <mergeCell ref="A5:B5"/>
    <mergeCell ref="A6:B6"/>
    <mergeCell ref="A7:B7"/>
    <mergeCell ref="A8:B8"/>
    <mergeCell ref="A9:F9"/>
    <mergeCell ref="A11:G18"/>
  </mergeCells>
  <printOptions horizontalCentered="1" verticalCentered="1"/>
  <pageMargins bottom="0.7875" footer="0.0" header="0.0" left="0.7875" right="0.7875" top="0.7875"/>
  <pageSetup paperSize="9" orientation="landscape"/>
  <colBreaks count="1" manualBreakCount="1">
    <brk id="7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0.88"/>
    <col customWidth="1" min="2" max="2" width="12.63"/>
    <col customWidth="1" min="3" max="3" width="24.13"/>
    <col customWidth="1" min="4" max="4" width="12.88"/>
    <col customWidth="1" min="5" max="5" width="22.5"/>
    <col customWidth="1" min="6" max="6" width="10.75"/>
    <col customWidth="1" min="7" max="7" width="17.0"/>
    <col customWidth="1" min="8" max="8" width="11.75"/>
    <col customWidth="1" min="9" max="9" width="23.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33"/>
      <c r="B1" s="33"/>
      <c r="C1" s="33"/>
      <c r="D1" s="33"/>
      <c r="E1" s="29"/>
      <c r="F1" s="33"/>
      <c r="G1" s="33"/>
      <c r="H1" s="29"/>
      <c r="I1" s="29"/>
      <c r="J1" s="34"/>
      <c r="K1" s="34"/>
      <c r="L1" s="34"/>
      <c r="M1" s="34"/>
      <c r="N1" s="34"/>
      <c r="O1" s="34"/>
      <c r="P1" s="34"/>
      <c r="Q1" s="34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</row>
    <row r="2" ht="16.5" customHeight="1">
      <c r="A2" s="36" t="s">
        <v>12</v>
      </c>
      <c r="B2" s="20"/>
      <c r="C2" s="20"/>
      <c r="D2" s="20"/>
      <c r="E2" s="20"/>
      <c r="F2" s="20"/>
      <c r="G2" s="20"/>
      <c r="H2" s="20"/>
      <c r="I2" s="11"/>
      <c r="J2" s="34"/>
      <c r="K2" s="34"/>
      <c r="L2" s="34"/>
      <c r="M2" s="34"/>
      <c r="N2" s="34"/>
      <c r="O2" s="34"/>
      <c r="P2" s="34"/>
      <c r="Q2" s="34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ht="16.5" customHeight="1">
      <c r="A3" s="37" t="s">
        <v>13</v>
      </c>
      <c r="B3" s="38" t="s">
        <v>14</v>
      </c>
      <c r="C3" s="20"/>
      <c r="D3" s="20"/>
      <c r="E3" s="20"/>
      <c r="F3" s="20"/>
      <c r="G3" s="20"/>
      <c r="H3" s="11"/>
      <c r="I3" s="39"/>
      <c r="J3" s="34"/>
      <c r="K3" s="34"/>
      <c r="L3" s="34"/>
      <c r="M3" s="34"/>
      <c r="N3" s="34"/>
      <c r="O3" s="34"/>
      <c r="P3" s="34"/>
      <c r="Q3" s="34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ht="16.5" customHeight="1">
      <c r="A4" s="37" t="s">
        <v>15</v>
      </c>
      <c r="B4" s="38" t="s">
        <v>16</v>
      </c>
      <c r="C4" s="20"/>
      <c r="D4" s="20"/>
      <c r="E4" s="20"/>
      <c r="F4" s="20"/>
      <c r="G4" s="20"/>
      <c r="H4" s="11"/>
      <c r="I4" s="37" t="s">
        <v>17</v>
      </c>
      <c r="J4" s="40"/>
      <c r="K4" s="40"/>
      <c r="L4" s="40"/>
      <c r="M4" s="34"/>
      <c r="N4" s="34"/>
      <c r="O4" s="34"/>
      <c r="P4" s="34"/>
      <c r="Q4" s="34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ht="16.5" customHeight="1">
      <c r="A5" s="37" t="s">
        <v>18</v>
      </c>
      <c r="B5" s="38" t="s">
        <v>19</v>
      </c>
      <c r="C5" s="20"/>
      <c r="D5" s="20"/>
      <c r="E5" s="20"/>
      <c r="F5" s="20"/>
      <c r="G5" s="20"/>
      <c r="H5" s="11"/>
      <c r="I5" s="37" t="s">
        <v>20</v>
      </c>
      <c r="J5" s="40"/>
      <c r="K5" s="40"/>
      <c r="L5" s="40"/>
      <c r="M5" s="34"/>
      <c r="N5" s="34"/>
      <c r="O5" s="34"/>
      <c r="P5" s="34"/>
      <c r="Q5" s="3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ht="16.5" customHeight="1">
      <c r="A6" s="37" t="s">
        <v>21</v>
      </c>
      <c r="B6" s="38" t="s">
        <v>22</v>
      </c>
      <c r="C6" s="20"/>
      <c r="D6" s="20"/>
      <c r="E6" s="20"/>
      <c r="F6" s="20"/>
      <c r="G6" s="20"/>
      <c r="H6" s="11"/>
      <c r="I6" s="37">
        <v>12.0</v>
      </c>
      <c r="J6" s="40"/>
      <c r="K6" s="40"/>
      <c r="L6" s="40"/>
      <c r="M6" s="34"/>
      <c r="N6" s="34"/>
      <c r="O6" s="34"/>
      <c r="P6" s="34"/>
      <c r="Q6" s="34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ht="16.5" customHeight="1">
      <c r="A7" s="41"/>
      <c r="B7" s="41"/>
      <c r="C7" s="41"/>
      <c r="D7" s="41"/>
      <c r="E7" s="41"/>
      <c r="F7" s="41"/>
      <c r="G7" s="41"/>
      <c r="H7" s="41"/>
      <c r="I7" s="42">
        <v>15.22</v>
      </c>
      <c r="J7" s="40"/>
      <c r="K7" s="40"/>
      <c r="L7" s="40"/>
      <c r="M7" s="34"/>
      <c r="N7" s="34"/>
      <c r="O7" s="34"/>
      <c r="P7" s="34"/>
      <c r="Q7" s="34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ht="12.75" customHeight="1">
      <c r="A8" s="36" t="s">
        <v>23</v>
      </c>
      <c r="B8" s="20"/>
      <c r="C8" s="20"/>
      <c r="D8" s="20"/>
      <c r="E8" s="20"/>
      <c r="F8" s="20"/>
      <c r="G8" s="20"/>
      <c r="H8" s="20"/>
      <c r="I8" s="11"/>
      <c r="J8" s="40"/>
      <c r="K8" s="40"/>
      <c r="L8" s="40"/>
      <c r="M8" s="34"/>
      <c r="N8" s="34"/>
      <c r="O8" s="34"/>
      <c r="P8" s="34"/>
      <c r="Q8" s="34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</row>
    <row r="9" ht="14.25" customHeight="1">
      <c r="A9" s="38" t="s">
        <v>24</v>
      </c>
      <c r="B9" s="11"/>
      <c r="C9" s="38" t="s">
        <v>25</v>
      </c>
      <c r="D9" s="11"/>
      <c r="E9" s="38" t="s">
        <v>26</v>
      </c>
      <c r="F9" s="20"/>
      <c r="G9" s="20"/>
      <c r="H9" s="20"/>
      <c r="I9" s="11"/>
      <c r="J9" s="40"/>
      <c r="K9" s="40"/>
      <c r="L9" s="40"/>
      <c r="M9" s="34"/>
      <c r="N9" s="34"/>
      <c r="O9" s="34"/>
      <c r="P9" s="34"/>
      <c r="Q9" s="34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</row>
    <row r="10" ht="16.5" customHeight="1">
      <c r="A10" s="43" t="s">
        <v>7</v>
      </c>
      <c r="B10" s="11"/>
      <c r="C10" s="38" t="s">
        <v>1</v>
      </c>
      <c r="D10" s="11"/>
      <c r="E10" s="38"/>
      <c r="F10" s="20"/>
      <c r="G10" s="20"/>
      <c r="H10" s="20"/>
      <c r="I10" s="11"/>
      <c r="J10" s="40"/>
      <c r="K10" s="40"/>
      <c r="L10" s="40"/>
      <c r="M10" s="34"/>
      <c r="N10" s="34"/>
      <c r="O10" s="34"/>
      <c r="P10" s="34"/>
      <c r="Q10" s="34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1" ht="12.75" customHeight="1">
      <c r="A11" s="41"/>
      <c r="B11" s="41"/>
      <c r="C11" s="41"/>
      <c r="D11" s="41"/>
      <c r="E11" s="41"/>
      <c r="F11" s="41"/>
      <c r="G11" s="41"/>
      <c r="H11" s="41"/>
      <c r="I11" s="41"/>
      <c r="J11" s="40"/>
      <c r="K11" s="40"/>
      <c r="L11" s="40"/>
      <c r="M11" s="34"/>
      <c r="N11" s="34"/>
      <c r="O11" s="34"/>
      <c r="P11" s="34"/>
      <c r="Q11" s="34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</row>
    <row r="12" ht="16.5" customHeight="1">
      <c r="A12" s="36" t="s">
        <v>27</v>
      </c>
      <c r="B12" s="20"/>
      <c r="C12" s="20"/>
      <c r="D12" s="20"/>
      <c r="E12" s="20"/>
      <c r="F12" s="20"/>
      <c r="G12" s="20"/>
      <c r="H12" s="20"/>
      <c r="I12" s="11"/>
      <c r="J12" s="40"/>
      <c r="K12" s="40"/>
      <c r="L12" s="40"/>
      <c r="M12" s="34"/>
      <c r="N12" s="34"/>
      <c r="O12" s="34"/>
      <c r="P12" s="34"/>
      <c r="Q12" s="34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</row>
    <row r="13" ht="12.75" customHeight="1">
      <c r="A13" s="37">
        <v>1.0</v>
      </c>
      <c r="B13" s="38" t="s">
        <v>28</v>
      </c>
      <c r="C13" s="20"/>
      <c r="D13" s="20"/>
      <c r="E13" s="20"/>
      <c r="F13" s="20"/>
      <c r="G13" s="20"/>
      <c r="H13" s="11"/>
      <c r="I13" s="44" t="str">
        <f>A10</f>
        <v>Técnico em secretariado</v>
      </c>
      <c r="J13" s="45"/>
      <c r="K13" s="45"/>
      <c r="L13" s="45"/>
      <c r="M13" s="45"/>
      <c r="N13" s="34"/>
      <c r="O13" s="34"/>
      <c r="P13" s="34"/>
      <c r="Q13" s="34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</row>
    <row r="14" ht="12.75" customHeight="1">
      <c r="A14" s="37">
        <v>2.0</v>
      </c>
      <c r="B14" s="38" t="s">
        <v>29</v>
      </c>
      <c r="C14" s="20"/>
      <c r="D14" s="20"/>
      <c r="E14" s="20"/>
      <c r="F14" s="20"/>
      <c r="G14" s="20"/>
      <c r="H14" s="11"/>
      <c r="I14" s="37"/>
      <c r="J14" s="45"/>
      <c r="K14" s="46"/>
      <c r="L14" s="45"/>
      <c r="M14" s="45"/>
      <c r="N14" s="34"/>
      <c r="O14" s="34"/>
      <c r="P14" s="34"/>
      <c r="Q14" s="34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</row>
    <row r="15" ht="12.75" customHeight="1">
      <c r="A15" s="37">
        <v>3.0</v>
      </c>
      <c r="B15" s="38" t="s">
        <v>30</v>
      </c>
      <c r="C15" s="20"/>
      <c r="D15" s="20"/>
      <c r="E15" s="20"/>
      <c r="F15" s="20"/>
      <c r="G15" s="20"/>
      <c r="H15" s="11"/>
      <c r="I15" s="47">
        <f>'Benefícios'!D4</f>
        <v>3082.2</v>
      </c>
      <c r="J15" s="48"/>
      <c r="K15" s="46"/>
      <c r="L15" s="45"/>
      <c r="M15" s="45"/>
      <c r="N15" s="34"/>
      <c r="O15" s="34"/>
      <c r="P15" s="34"/>
      <c r="Q15" s="34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ht="12.75" customHeight="1">
      <c r="A16" s="37">
        <v>4.0</v>
      </c>
      <c r="B16" s="38" t="s">
        <v>31</v>
      </c>
      <c r="C16" s="20"/>
      <c r="D16" s="20"/>
      <c r="E16" s="20"/>
      <c r="F16" s="20"/>
      <c r="G16" s="20"/>
      <c r="H16" s="11"/>
      <c r="I16" s="37"/>
      <c r="J16" s="45"/>
      <c r="K16" s="46"/>
      <c r="L16" s="45"/>
      <c r="M16" s="45"/>
      <c r="N16" s="34"/>
      <c r="O16" s="34"/>
      <c r="P16" s="34"/>
      <c r="Q16" s="34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</row>
    <row r="17" ht="12.75" customHeight="1">
      <c r="A17" s="37">
        <v>5.0</v>
      </c>
      <c r="B17" s="38" t="s">
        <v>32</v>
      </c>
      <c r="C17" s="20"/>
      <c r="D17" s="20"/>
      <c r="E17" s="20"/>
      <c r="F17" s="20"/>
      <c r="G17" s="20"/>
      <c r="H17" s="11"/>
      <c r="I17" s="49"/>
      <c r="J17" s="45"/>
      <c r="K17" s="45"/>
      <c r="L17" s="45"/>
      <c r="M17" s="45"/>
      <c r="N17" s="34"/>
      <c r="O17" s="34"/>
      <c r="P17" s="34"/>
      <c r="Q17" s="34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</row>
    <row r="18" ht="16.5" customHeight="1">
      <c r="A18" s="41"/>
      <c r="J18" s="45"/>
      <c r="K18" s="45"/>
      <c r="L18" s="45"/>
      <c r="M18" s="45"/>
      <c r="N18" s="34"/>
      <c r="O18" s="34"/>
      <c r="P18" s="34"/>
      <c r="Q18" s="34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</row>
    <row r="19" ht="16.5" customHeight="1">
      <c r="A19" s="36" t="s">
        <v>33</v>
      </c>
      <c r="B19" s="20"/>
      <c r="C19" s="20"/>
      <c r="D19" s="20"/>
      <c r="E19" s="20"/>
      <c r="F19" s="20"/>
      <c r="G19" s="20"/>
      <c r="H19" s="20"/>
      <c r="I19" s="11"/>
      <c r="J19" s="46"/>
      <c r="K19" s="45"/>
      <c r="L19" s="45"/>
      <c r="M19" s="45"/>
      <c r="N19" s="34"/>
      <c r="O19" s="34"/>
      <c r="P19" s="34"/>
      <c r="Q19" s="34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</row>
    <row r="20" ht="12.75" customHeight="1">
      <c r="A20" s="50">
        <v>1.0</v>
      </c>
      <c r="B20" s="51" t="s">
        <v>34</v>
      </c>
      <c r="C20" s="20"/>
      <c r="D20" s="20"/>
      <c r="E20" s="20"/>
      <c r="F20" s="20"/>
      <c r="G20" s="11"/>
      <c r="H20" s="50"/>
      <c r="I20" s="50" t="s">
        <v>35</v>
      </c>
      <c r="J20" s="45"/>
      <c r="K20" s="46"/>
      <c r="L20" s="45"/>
      <c r="M20" s="45"/>
      <c r="N20" s="34"/>
      <c r="O20" s="34"/>
      <c r="P20" s="34"/>
      <c r="Q20" s="34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</row>
    <row r="21" ht="12.75" customHeight="1">
      <c r="A21" s="50" t="s">
        <v>13</v>
      </c>
      <c r="B21" s="38" t="s">
        <v>36</v>
      </c>
      <c r="C21" s="20"/>
      <c r="D21" s="20"/>
      <c r="E21" s="20"/>
      <c r="F21" s="20"/>
      <c r="G21" s="11"/>
      <c r="H21" s="37"/>
      <c r="I21" s="52">
        <f>I15</f>
        <v>3082.2</v>
      </c>
      <c r="J21" s="45"/>
      <c r="K21" s="46"/>
      <c r="L21" s="53"/>
      <c r="M21" s="45"/>
      <c r="N21" s="34"/>
      <c r="O21" s="34"/>
      <c r="P21" s="34"/>
      <c r="Q21" s="34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</row>
    <row r="22" ht="12.75" customHeight="1">
      <c r="A22" s="51" t="s">
        <v>37</v>
      </c>
      <c r="B22" s="20"/>
      <c r="C22" s="20"/>
      <c r="D22" s="20"/>
      <c r="E22" s="20"/>
      <c r="F22" s="20"/>
      <c r="G22" s="20"/>
      <c r="H22" s="11"/>
      <c r="I22" s="54">
        <f>TRUNC(SUM(I21),2)</f>
        <v>3082.2</v>
      </c>
      <c r="J22" s="46"/>
      <c r="K22" s="46"/>
      <c r="L22" s="45"/>
      <c r="M22" s="45"/>
      <c r="N22" s="34"/>
      <c r="O22" s="34"/>
      <c r="P22" s="34"/>
      <c r="Q22" s="34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</row>
    <row r="23" ht="14.25" customHeight="1">
      <c r="A23" s="55"/>
      <c r="B23" s="55"/>
      <c r="C23" s="55"/>
      <c r="D23" s="55"/>
      <c r="E23" s="55"/>
      <c r="F23" s="55"/>
      <c r="G23" s="55"/>
      <c r="H23" s="55"/>
      <c r="I23" s="56"/>
      <c r="J23" s="45"/>
      <c r="K23" s="45"/>
      <c r="L23" s="45"/>
      <c r="M23" s="45"/>
      <c r="N23" s="34"/>
      <c r="O23" s="34"/>
      <c r="P23" s="34"/>
      <c r="Q23" s="34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</row>
    <row r="24" ht="12.75" customHeight="1">
      <c r="A24" s="36" t="s">
        <v>38</v>
      </c>
      <c r="B24" s="20"/>
      <c r="C24" s="20"/>
      <c r="D24" s="20"/>
      <c r="E24" s="20"/>
      <c r="F24" s="20"/>
      <c r="G24" s="20"/>
      <c r="H24" s="20"/>
      <c r="I24" s="11"/>
      <c r="J24" s="45"/>
      <c r="K24" s="45"/>
      <c r="L24" s="45"/>
      <c r="M24" s="45"/>
      <c r="N24" s="34"/>
      <c r="O24" s="34"/>
      <c r="P24" s="34"/>
      <c r="Q24" s="34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</row>
    <row r="25" ht="12.75" customHeight="1">
      <c r="A25" s="51" t="s">
        <v>39</v>
      </c>
      <c r="B25" s="20"/>
      <c r="C25" s="20"/>
      <c r="D25" s="20"/>
      <c r="E25" s="20"/>
      <c r="F25" s="20"/>
      <c r="G25" s="11"/>
      <c r="H25" s="50"/>
      <c r="I25" s="50" t="s">
        <v>35</v>
      </c>
      <c r="J25" s="45"/>
      <c r="K25" s="45"/>
      <c r="L25" s="45"/>
      <c r="M25" s="45"/>
      <c r="N25" s="34"/>
      <c r="O25" s="34"/>
      <c r="P25" s="34"/>
      <c r="Q25" s="34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</row>
    <row r="26" ht="12.75" customHeight="1">
      <c r="A26" s="50" t="s">
        <v>13</v>
      </c>
      <c r="B26" s="38" t="s">
        <v>40</v>
      </c>
      <c r="C26" s="20"/>
      <c r="D26" s="20"/>
      <c r="E26" s="20"/>
      <c r="F26" s="20"/>
      <c r="G26" s="11"/>
      <c r="H26" s="57">
        <v>0.0833</v>
      </c>
      <c r="I26" s="52">
        <f t="shared" ref="I26:I27" si="1">H26*$I$22</f>
        <v>256.74726</v>
      </c>
      <c r="J26" s="45"/>
      <c r="K26" s="45"/>
      <c r="L26" s="45"/>
      <c r="M26" s="45"/>
      <c r="N26" s="34"/>
      <c r="O26" s="34"/>
      <c r="P26" s="34"/>
      <c r="Q26" s="34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</row>
    <row r="27" ht="12.75" customHeight="1">
      <c r="A27" s="50" t="s">
        <v>15</v>
      </c>
      <c r="B27" s="38" t="s">
        <v>41</v>
      </c>
      <c r="C27" s="20"/>
      <c r="D27" s="20"/>
      <c r="E27" s="20"/>
      <c r="F27" s="20"/>
      <c r="G27" s="11"/>
      <c r="H27" s="57">
        <f>((1/12)+(1/12)/3)</f>
        <v>0.1111111111</v>
      </c>
      <c r="I27" s="52">
        <f t="shared" si="1"/>
        <v>342.4666667</v>
      </c>
      <c r="J27" s="45"/>
      <c r="K27" s="58"/>
      <c r="L27" s="46"/>
      <c r="M27" s="45"/>
      <c r="N27" s="34"/>
      <c r="O27" s="34"/>
      <c r="P27" s="34"/>
      <c r="Q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</row>
    <row r="28" ht="14.25" customHeight="1">
      <c r="A28" s="51" t="s">
        <v>42</v>
      </c>
      <c r="B28" s="20"/>
      <c r="C28" s="20"/>
      <c r="D28" s="20"/>
      <c r="E28" s="20"/>
      <c r="F28" s="20"/>
      <c r="G28" s="11"/>
      <c r="H28" s="59">
        <f>H26+H27</f>
        <v>0.1944111111</v>
      </c>
      <c r="I28" s="54">
        <f>SUM(I26:I27)</f>
        <v>599.2139267</v>
      </c>
      <c r="J28" s="46"/>
      <c r="K28" s="58"/>
      <c r="L28" s="45"/>
      <c r="M28" s="45"/>
      <c r="N28" s="34"/>
      <c r="O28" s="34"/>
      <c r="P28" s="34"/>
      <c r="Q28" s="34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</row>
    <row r="29" ht="14.25" customHeight="1">
      <c r="A29" s="60"/>
      <c r="B29" s="60"/>
      <c r="C29" s="60"/>
      <c r="D29" s="60"/>
      <c r="E29" s="60"/>
      <c r="F29" s="60"/>
      <c r="G29" s="60"/>
      <c r="H29" s="61"/>
      <c r="I29" s="62"/>
      <c r="J29" s="45"/>
      <c r="K29" s="45"/>
      <c r="L29" s="45"/>
      <c r="M29" s="45"/>
      <c r="N29" s="34"/>
      <c r="O29" s="34"/>
      <c r="P29" s="34"/>
      <c r="Q29" s="34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</row>
    <row r="30" ht="14.25" customHeight="1">
      <c r="A30" s="55"/>
      <c r="B30" s="55"/>
      <c r="C30" s="55"/>
      <c r="D30" s="55"/>
      <c r="E30" s="55"/>
      <c r="F30" s="55"/>
      <c r="G30" s="55"/>
      <c r="H30" s="63"/>
      <c r="I30" s="64">
        <f>I22+I28</f>
        <v>3681.413927</v>
      </c>
      <c r="J30" s="46"/>
      <c r="K30" s="45"/>
      <c r="L30" s="45"/>
      <c r="M30" s="45"/>
      <c r="N30" s="34"/>
      <c r="O30" s="34"/>
      <c r="P30" s="34"/>
      <c r="Q30" s="34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</row>
    <row r="31" ht="14.25" customHeight="1">
      <c r="A31" s="51" t="s">
        <v>43</v>
      </c>
      <c r="B31" s="20"/>
      <c r="C31" s="20"/>
      <c r="D31" s="20"/>
      <c r="E31" s="20"/>
      <c r="F31" s="20"/>
      <c r="G31" s="11"/>
      <c r="H31" s="50"/>
      <c r="I31" s="50" t="s">
        <v>35</v>
      </c>
      <c r="J31" s="46"/>
      <c r="K31" s="45"/>
      <c r="L31" s="45"/>
      <c r="M31" s="45"/>
      <c r="N31" s="34"/>
      <c r="O31" s="34"/>
      <c r="P31" s="34"/>
      <c r="Q31" s="34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</row>
    <row r="32" ht="14.25" customHeight="1">
      <c r="A32" s="50" t="s">
        <v>13</v>
      </c>
      <c r="B32" s="38" t="s">
        <v>44</v>
      </c>
      <c r="C32" s="20"/>
      <c r="D32" s="20"/>
      <c r="E32" s="20"/>
      <c r="F32" s="20"/>
      <c r="G32" s="11"/>
      <c r="H32" s="57">
        <v>0.2</v>
      </c>
      <c r="I32" s="52">
        <f>I30*H32</f>
        <v>736.2827853</v>
      </c>
      <c r="J32" s="46"/>
      <c r="K32" s="45"/>
      <c r="L32" s="45"/>
      <c r="M32" s="45"/>
      <c r="N32" s="34"/>
      <c r="O32" s="34"/>
      <c r="P32" s="34"/>
      <c r="Q32" s="34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</row>
    <row r="33" ht="12.75" customHeight="1">
      <c r="A33" s="50" t="s">
        <v>15</v>
      </c>
      <c r="B33" s="38" t="s">
        <v>45</v>
      </c>
      <c r="C33" s="20"/>
      <c r="D33" s="20"/>
      <c r="E33" s="20"/>
      <c r="F33" s="20"/>
      <c r="G33" s="11"/>
      <c r="H33" s="57">
        <v>0.025</v>
      </c>
      <c r="I33" s="52">
        <f>I30*H33</f>
        <v>92.03534817</v>
      </c>
      <c r="J33" s="45"/>
      <c r="K33" s="45"/>
      <c r="L33" s="45"/>
      <c r="M33" s="45"/>
      <c r="N33" s="34"/>
      <c r="O33" s="34"/>
      <c r="P33" s="34"/>
      <c r="Q33" s="34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</row>
    <row r="34" ht="14.25" customHeight="1">
      <c r="A34" s="50" t="s">
        <v>18</v>
      </c>
      <c r="B34" s="38" t="s">
        <v>46</v>
      </c>
      <c r="C34" s="20"/>
      <c r="D34" s="20"/>
      <c r="E34" s="20"/>
      <c r="F34" s="20"/>
      <c r="G34" s="11"/>
      <c r="H34" s="65">
        <v>0.0</v>
      </c>
      <c r="I34" s="52">
        <f>I30*H34</f>
        <v>0</v>
      </c>
      <c r="J34" s="45"/>
      <c r="K34" s="45"/>
      <c r="L34" s="45"/>
      <c r="M34" s="45"/>
      <c r="N34" s="34"/>
      <c r="O34" s="34"/>
      <c r="P34" s="34"/>
      <c r="Q34" s="34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</row>
    <row r="35" ht="12.75" customHeight="1">
      <c r="A35" s="50" t="s">
        <v>21</v>
      </c>
      <c r="B35" s="38" t="s">
        <v>47</v>
      </c>
      <c r="C35" s="20"/>
      <c r="D35" s="20"/>
      <c r="E35" s="20"/>
      <c r="F35" s="20"/>
      <c r="G35" s="11"/>
      <c r="H35" s="57">
        <v>0.015</v>
      </c>
      <c r="I35" s="52">
        <f>I30*H35</f>
        <v>55.2212089</v>
      </c>
      <c r="J35" s="45"/>
      <c r="K35" s="45"/>
      <c r="L35" s="45"/>
      <c r="M35" s="45"/>
      <c r="N35" s="34"/>
      <c r="O35" s="34"/>
      <c r="P35" s="34"/>
      <c r="Q35" s="34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</row>
    <row r="36" ht="14.25" customHeight="1">
      <c r="A36" s="50" t="s">
        <v>48</v>
      </c>
      <c r="B36" s="38" t="s">
        <v>49</v>
      </c>
      <c r="C36" s="20"/>
      <c r="D36" s="20"/>
      <c r="E36" s="20"/>
      <c r="F36" s="20"/>
      <c r="G36" s="11"/>
      <c r="H36" s="57">
        <v>0.01</v>
      </c>
      <c r="I36" s="52">
        <f>I30*H36</f>
        <v>36.81413927</v>
      </c>
      <c r="J36" s="45"/>
      <c r="K36" s="45"/>
      <c r="L36" s="45"/>
      <c r="M36" s="45"/>
      <c r="N36" s="34"/>
      <c r="O36" s="34"/>
      <c r="P36" s="34"/>
      <c r="Q36" s="34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ht="14.25" customHeight="1">
      <c r="A37" s="50" t="s">
        <v>50</v>
      </c>
      <c r="B37" s="38" t="s">
        <v>51</v>
      </c>
      <c r="C37" s="20"/>
      <c r="D37" s="20"/>
      <c r="E37" s="20"/>
      <c r="F37" s="20"/>
      <c r="G37" s="11"/>
      <c r="H37" s="57">
        <v>0.006</v>
      </c>
      <c r="I37" s="52">
        <f>I30*H37</f>
        <v>22.08848356</v>
      </c>
      <c r="J37" s="45"/>
      <c r="K37" s="45"/>
      <c r="L37" s="45"/>
      <c r="M37" s="45"/>
      <c r="N37" s="34"/>
      <c r="O37" s="34"/>
      <c r="P37" s="34"/>
      <c r="Q37" s="34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</row>
    <row r="38" ht="14.25" customHeight="1">
      <c r="A38" s="50" t="s">
        <v>52</v>
      </c>
      <c r="B38" s="38" t="s">
        <v>53</v>
      </c>
      <c r="C38" s="20"/>
      <c r="D38" s="20"/>
      <c r="E38" s="20"/>
      <c r="F38" s="20"/>
      <c r="G38" s="11"/>
      <c r="H38" s="57">
        <v>0.002</v>
      </c>
      <c r="I38" s="52">
        <f>I30*H38</f>
        <v>7.362827853</v>
      </c>
      <c r="J38" s="45"/>
      <c r="K38" s="45"/>
      <c r="L38" s="45"/>
      <c r="M38" s="45"/>
      <c r="N38" s="34"/>
      <c r="O38" s="34"/>
      <c r="P38" s="34"/>
      <c r="Q38" s="34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</row>
    <row r="39" ht="14.25" customHeight="1">
      <c r="A39" s="50" t="s">
        <v>54</v>
      </c>
      <c r="B39" s="38" t="s">
        <v>55</v>
      </c>
      <c r="C39" s="20"/>
      <c r="D39" s="20"/>
      <c r="E39" s="20"/>
      <c r="F39" s="20"/>
      <c r="G39" s="11"/>
      <c r="H39" s="57">
        <v>0.08</v>
      </c>
      <c r="I39" s="52">
        <f>I30*H39</f>
        <v>294.5131141</v>
      </c>
      <c r="J39" s="45"/>
      <c r="K39" s="45"/>
      <c r="L39" s="45"/>
      <c r="M39" s="45"/>
      <c r="N39" s="34"/>
      <c r="O39" s="34"/>
      <c r="P39" s="34"/>
      <c r="Q39" s="34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</row>
    <row r="40" ht="14.25" customHeight="1">
      <c r="A40" s="51" t="s">
        <v>56</v>
      </c>
      <c r="B40" s="20"/>
      <c r="C40" s="20"/>
      <c r="D40" s="20"/>
      <c r="E40" s="20"/>
      <c r="F40" s="20"/>
      <c r="G40" s="11"/>
      <c r="H40" s="59">
        <f t="shared" ref="H40:I40" si="2">SUM(H32:H39)</f>
        <v>0.338</v>
      </c>
      <c r="I40" s="54">
        <f t="shared" si="2"/>
        <v>1244.317907</v>
      </c>
      <c r="J40" s="46"/>
      <c r="K40" s="45"/>
      <c r="L40" s="45"/>
      <c r="M40" s="45"/>
      <c r="N40" s="34"/>
      <c r="O40" s="34"/>
      <c r="P40" s="34"/>
      <c r="Q40" s="34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</row>
    <row r="41" ht="14.25" customHeight="1">
      <c r="A41" s="55"/>
      <c r="B41" s="55"/>
      <c r="C41" s="55"/>
      <c r="D41" s="55"/>
      <c r="E41" s="55"/>
      <c r="F41" s="55"/>
      <c r="G41" s="55"/>
      <c r="H41" s="63"/>
      <c r="I41" s="66"/>
      <c r="J41" s="46"/>
      <c r="K41" s="45"/>
      <c r="L41" s="45"/>
      <c r="M41" s="45"/>
      <c r="N41" s="34"/>
      <c r="O41" s="34"/>
      <c r="P41" s="34"/>
      <c r="Q41" s="34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</row>
    <row r="42" ht="12.75" customHeight="1">
      <c r="A42" s="51" t="s">
        <v>57</v>
      </c>
      <c r="B42" s="20"/>
      <c r="C42" s="20"/>
      <c r="D42" s="20"/>
      <c r="E42" s="20"/>
      <c r="F42" s="20"/>
      <c r="G42" s="11"/>
      <c r="H42" s="59"/>
      <c r="I42" s="50" t="s">
        <v>35</v>
      </c>
      <c r="J42" s="45"/>
      <c r="K42" s="45"/>
      <c r="L42" s="45"/>
      <c r="M42" s="45"/>
      <c r="N42" s="34"/>
      <c r="O42" s="34"/>
      <c r="P42" s="34"/>
      <c r="Q42" s="34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ht="14.25" customHeight="1">
      <c r="A43" s="50" t="s">
        <v>13</v>
      </c>
      <c r="B43" s="38" t="s">
        <v>58</v>
      </c>
      <c r="C43" s="20"/>
      <c r="D43" s="20"/>
      <c r="E43" s="20"/>
      <c r="F43" s="20"/>
      <c r="G43" s="11"/>
      <c r="H43" s="52">
        <f>'Benefícios'!G4</f>
        <v>479.424</v>
      </c>
      <c r="I43" s="52">
        <f>H43</f>
        <v>479.424</v>
      </c>
      <c r="J43" s="46"/>
      <c r="K43" s="45"/>
      <c r="L43" s="45"/>
      <c r="M43" s="45"/>
      <c r="N43" s="34"/>
      <c r="O43" s="34"/>
      <c r="P43" s="34"/>
      <c r="Q43" s="34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</row>
    <row r="44" ht="14.25" customHeight="1">
      <c r="A44" s="50" t="s">
        <v>15</v>
      </c>
      <c r="B44" s="38" t="s">
        <v>59</v>
      </c>
      <c r="C44" s="20"/>
      <c r="D44" s="20"/>
      <c r="E44" s="20"/>
      <c r="F44" s="20"/>
      <c r="G44" s="11"/>
      <c r="H44" s="67">
        <f>'Benefícios'!C12</f>
        <v>0</v>
      </c>
      <c r="I44" s="52">
        <f>'Benefícios'!C13</f>
        <v>0</v>
      </c>
      <c r="J44" s="68"/>
      <c r="K44" s="45"/>
      <c r="L44" s="45"/>
      <c r="M44" s="45"/>
      <c r="N44" s="34"/>
      <c r="O44" s="34"/>
      <c r="P44" s="34"/>
      <c r="Q44" s="34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</row>
    <row r="45" ht="14.25" customHeight="1">
      <c r="A45" s="50" t="s">
        <v>18</v>
      </c>
      <c r="B45" s="38" t="s">
        <v>60</v>
      </c>
      <c r="C45" s="20"/>
      <c r="D45" s="20"/>
      <c r="E45" s="20"/>
      <c r="F45" s="20"/>
      <c r="G45" s="11"/>
      <c r="H45" s="52">
        <f>'Benefícios'!F4</f>
        <v>-52.932</v>
      </c>
      <c r="I45" s="69" t="str">
        <f>IF(H45&lt;0,"0","H45")</f>
        <v>0</v>
      </c>
      <c r="J45" s="68"/>
      <c r="K45" s="45"/>
      <c r="L45" s="45"/>
      <c r="M45" s="45"/>
      <c r="N45" s="34"/>
      <c r="O45" s="34"/>
      <c r="P45" s="34"/>
      <c r="Q45" s="34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</row>
    <row r="46" ht="14.25" customHeight="1">
      <c r="A46" s="51" t="s">
        <v>61</v>
      </c>
      <c r="B46" s="20"/>
      <c r="C46" s="20"/>
      <c r="D46" s="20"/>
      <c r="E46" s="20"/>
      <c r="F46" s="20"/>
      <c r="G46" s="20"/>
      <c r="H46" s="11"/>
      <c r="I46" s="54">
        <f>SUM(I43,I45)</f>
        <v>479.424</v>
      </c>
      <c r="J46" s="46"/>
      <c r="K46" s="45"/>
      <c r="L46" s="45"/>
      <c r="M46" s="45"/>
      <c r="N46" s="34"/>
      <c r="O46" s="34"/>
      <c r="P46" s="34"/>
      <c r="Q46" s="34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</row>
    <row r="47" ht="14.25" customHeight="1">
      <c r="A47" s="55"/>
      <c r="B47" s="55"/>
      <c r="C47" s="55"/>
      <c r="D47" s="55"/>
      <c r="E47" s="55"/>
      <c r="F47" s="55"/>
      <c r="G47" s="55"/>
      <c r="H47" s="63"/>
      <c r="I47" s="66"/>
      <c r="J47" s="45"/>
      <c r="K47" s="45"/>
      <c r="L47" s="45"/>
      <c r="M47" s="45"/>
      <c r="N47" s="34"/>
      <c r="O47" s="34"/>
      <c r="P47" s="34"/>
      <c r="Q47" s="34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</row>
    <row r="48" ht="14.25" customHeight="1">
      <c r="A48" s="55"/>
      <c r="B48" s="55"/>
      <c r="C48" s="55"/>
      <c r="D48" s="55"/>
      <c r="E48" s="55"/>
      <c r="F48" s="55"/>
      <c r="G48" s="55"/>
      <c r="H48" s="63"/>
      <c r="I48" s="66"/>
      <c r="J48" s="45"/>
      <c r="K48" s="45"/>
      <c r="L48" s="45"/>
      <c r="M48" s="45"/>
      <c r="N48" s="34"/>
      <c r="O48" s="34"/>
      <c r="P48" s="34"/>
      <c r="Q48" s="34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</row>
    <row r="49" ht="14.25" customHeight="1">
      <c r="A49" s="36" t="s">
        <v>62</v>
      </c>
      <c r="B49" s="20"/>
      <c r="C49" s="20"/>
      <c r="D49" s="20"/>
      <c r="E49" s="20"/>
      <c r="F49" s="20"/>
      <c r="G49" s="20"/>
      <c r="H49" s="20"/>
      <c r="I49" s="11"/>
      <c r="J49" s="45"/>
      <c r="K49" s="45"/>
      <c r="L49" s="45"/>
      <c r="M49" s="45"/>
      <c r="N49" s="34"/>
      <c r="O49" s="34"/>
      <c r="P49" s="34"/>
      <c r="Q49" s="34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0" ht="12.75" customHeight="1">
      <c r="A50" s="51" t="s">
        <v>63</v>
      </c>
      <c r="B50" s="20"/>
      <c r="C50" s="20"/>
      <c r="D50" s="20"/>
      <c r="E50" s="20"/>
      <c r="F50" s="20"/>
      <c r="G50" s="20"/>
      <c r="H50" s="11"/>
      <c r="I50" s="50" t="s">
        <v>35</v>
      </c>
      <c r="J50" s="45"/>
      <c r="K50" s="45"/>
      <c r="L50" s="45"/>
      <c r="M50" s="45"/>
      <c r="N50" s="34"/>
      <c r="O50" s="34"/>
      <c r="P50" s="34"/>
      <c r="Q50" s="34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</row>
    <row r="51" ht="12.75" customHeight="1">
      <c r="A51" s="50" t="s">
        <v>64</v>
      </c>
      <c r="B51" s="38" t="s">
        <v>65</v>
      </c>
      <c r="C51" s="20"/>
      <c r="D51" s="20"/>
      <c r="E51" s="20"/>
      <c r="F51" s="20"/>
      <c r="G51" s="20"/>
      <c r="H51" s="11"/>
      <c r="I51" s="52">
        <f>I28</f>
        <v>599.2139267</v>
      </c>
      <c r="J51" s="45"/>
      <c r="K51" s="45"/>
      <c r="L51" s="45"/>
      <c r="M51" s="45"/>
      <c r="N51" s="34"/>
      <c r="O51" s="34"/>
      <c r="P51" s="34"/>
      <c r="Q51" s="34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</row>
    <row r="52" ht="14.25" customHeight="1">
      <c r="A52" s="50" t="s">
        <v>66</v>
      </c>
      <c r="B52" s="38" t="s">
        <v>67</v>
      </c>
      <c r="C52" s="20"/>
      <c r="D52" s="20"/>
      <c r="E52" s="20"/>
      <c r="F52" s="20"/>
      <c r="G52" s="20"/>
      <c r="H52" s="11"/>
      <c r="I52" s="52">
        <f>I40</f>
        <v>1244.317907</v>
      </c>
      <c r="J52" s="45"/>
      <c r="K52" s="45"/>
      <c r="L52" s="45"/>
      <c r="M52" s="45"/>
      <c r="N52" s="34"/>
      <c r="O52" s="34"/>
      <c r="P52" s="34"/>
      <c r="Q52" s="34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</row>
    <row r="53" ht="14.25" customHeight="1">
      <c r="A53" s="50" t="s">
        <v>68</v>
      </c>
      <c r="B53" s="38" t="s">
        <v>69</v>
      </c>
      <c r="C53" s="20"/>
      <c r="D53" s="20"/>
      <c r="E53" s="20"/>
      <c r="F53" s="20"/>
      <c r="G53" s="20"/>
      <c r="H53" s="11"/>
      <c r="I53" s="52">
        <f>I46</f>
        <v>479.424</v>
      </c>
      <c r="J53" s="45"/>
      <c r="K53" s="45"/>
      <c r="L53" s="45"/>
      <c r="M53" s="45"/>
      <c r="N53" s="34"/>
      <c r="O53" s="34"/>
      <c r="P53" s="34"/>
      <c r="Q53" s="34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</row>
    <row r="54" ht="14.25" customHeight="1">
      <c r="A54" s="51" t="s">
        <v>70</v>
      </c>
      <c r="B54" s="20"/>
      <c r="C54" s="20"/>
      <c r="D54" s="20"/>
      <c r="E54" s="20"/>
      <c r="F54" s="20"/>
      <c r="G54" s="20"/>
      <c r="H54" s="11"/>
      <c r="I54" s="54">
        <f>TRUNC(SUM(I51:I53),2)</f>
        <v>2322.95</v>
      </c>
      <c r="J54" s="46"/>
      <c r="K54" s="70"/>
      <c r="L54" s="70"/>
      <c r="M54" s="70"/>
      <c r="N54" s="71"/>
      <c r="O54" s="71"/>
      <c r="P54" s="71"/>
      <c r="Q54" s="71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</row>
    <row r="55" ht="14.25" customHeight="1">
      <c r="A55" s="73"/>
      <c r="B55" s="74"/>
      <c r="C55" s="74"/>
      <c r="D55" s="74"/>
      <c r="E55" s="74"/>
      <c r="F55" s="74"/>
      <c r="G55" s="74"/>
      <c r="H55" s="74"/>
      <c r="I55" s="75"/>
      <c r="J55" s="45"/>
      <c r="K55" s="45"/>
      <c r="L55" s="45"/>
      <c r="M55" s="45"/>
      <c r="N55" s="34"/>
      <c r="O55" s="34"/>
      <c r="P55" s="34"/>
      <c r="Q55" s="34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</row>
    <row r="56" ht="14.25" customHeight="1">
      <c r="A56" s="36" t="s">
        <v>71</v>
      </c>
      <c r="B56" s="20"/>
      <c r="C56" s="20"/>
      <c r="D56" s="20"/>
      <c r="E56" s="20"/>
      <c r="F56" s="20"/>
      <c r="G56" s="20"/>
      <c r="H56" s="20"/>
      <c r="I56" s="11"/>
      <c r="J56" s="45"/>
      <c r="K56" s="45"/>
      <c r="L56" s="45"/>
      <c r="M56" s="45"/>
      <c r="N56" s="34"/>
      <c r="O56" s="34"/>
      <c r="P56" s="34"/>
      <c r="Q56" s="34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</row>
    <row r="57" ht="14.25" customHeight="1">
      <c r="A57" s="50">
        <v>3.0</v>
      </c>
      <c r="B57" s="51" t="s">
        <v>72</v>
      </c>
      <c r="C57" s="20"/>
      <c r="D57" s="20"/>
      <c r="E57" s="20"/>
      <c r="F57" s="20"/>
      <c r="G57" s="11"/>
      <c r="H57" s="50" t="s">
        <v>73</v>
      </c>
      <c r="I57" s="50" t="s">
        <v>35</v>
      </c>
      <c r="J57" s="45"/>
      <c r="K57" s="45"/>
      <c r="L57" s="45"/>
      <c r="M57" s="45"/>
      <c r="N57" s="34"/>
      <c r="O57" s="34"/>
      <c r="P57" s="34"/>
      <c r="Q57" s="34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</row>
    <row r="58" ht="14.25" customHeight="1">
      <c r="A58" s="50" t="s">
        <v>13</v>
      </c>
      <c r="B58" s="38" t="s">
        <v>74</v>
      </c>
      <c r="C58" s="20"/>
      <c r="D58" s="20"/>
      <c r="E58" s="20"/>
      <c r="F58" s="20"/>
      <c r="G58" s="11"/>
      <c r="H58" s="57">
        <f>0.05/12</f>
        <v>0.004166666667</v>
      </c>
      <c r="I58" s="52">
        <f>I22*H58</f>
        <v>12.8425</v>
      </c>
      <c r="J58" s="46"/>
      <c r="K58" s="45"/>
      <c r="L58" s="45"/>
      <c r="M58" s="45"/>
      <c r="N58" s="34"/>
      <c r="O58" s="34"/>
      <c r="P58" s="34"/>
      <c r="Q58" s="34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</row>
    <row r="59" ht="14.25" customHeight="1">
      <c r="A59" s="50" t="s">
        <v>15</v>
      </c>
      <c r="B59" s="38" t="s">
        <v>75</v>
      </c>
      <c r="C59" s="20"/>
      <c r="D59" s="20"/>
      <c r="E59" s="20"/>
      <c r="F59" s="20"/>
      <c r="G59" s="11"/>
      <c r="H59" s="57">
        <f>(H58*0.08)</f>
        <v>0.0003333333333</v>
      </c>
      <c r="I59" s="52">
        <f>I22*H59</f>
        <v>1.0274</v>
      </c>
      <c r="J59" s="46"/>
      <c r="K59" s="45"/>
      <c r="L59" s="45"/>
      <c r="M59" s="45"/>
      <c r="N59" s="34"/>
      <c r="O59" s="34"/>
      <c r="P59" s="34"/>
      <c r="Q59" s="34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</row>
    <row r="60" ht="12.75" customHeight="1">
      <c r="A60" s="50" t="s">
        <v>18</v>
      </c>
      <c r="B60" s="38" t="s">
        <v>76</v>
      </c>
      <c r="C60" s="20"/>
      <c r="D60" s="20"/>
      <c r="E60" s="20"/>
      <c r="F60" s="20"/>
      <c r="G60" s="11"/>
      <c r="H60" s="57">
        <f>((0.4)*0.08)*H58</f>
        <v>0.0001333333333</v>
      </c>
      <c r="I60" s="52">
        <f>I22*H60</f>
        <v>0.41096</v>
      </c>
      <c r="J60" s="46"/>
      <c r="K60" s="70"/>
      <c r="L60" s="70"/>
      <c r="M60" s="70"/>
      <c r="N60" s="71"/>
      <c r="O60" s="71"/>
      <c r="P60" s="71"/>
      <c r="Q60" s="71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</row>
    <row r="61" ht="14.25" customHeight="1">
      <c r="A61" s="50" t="s">
        <v>21</v>
      </c>
      <c r="B61" s="38" t="s">
        <v>77</v>
      </c>
      <c r="C61" s="20"/>
      <c r="D61" s="20"/>
      <c r="E61" s="20"/>
      <c r="F61" s="20"/>
      <c r="G61" s="11"/>
      <c r="H61" s="57">
        <f>((1/30)*7)/12</f>
        <v>0.01944444444</v>
      </c>
      <c r="I61" s="52">
        <f>I22*H61</f>
        <v>59.93166667</v>
      </c>
      <c r="J61" s="46"/>
      <c r="K61" s="45"/>
      <c r="L61" s="45"/>
      <c r="M61" s="45"/>
      <c r="N61" s="34"/>
      <c r="O61" s="34"/>
      <c r="P61" s="34"/>
      <c r="Q61" s="34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</row>
    <row r="62" ht="14.25" customHeight="1">
      <c r="A62" s="50" t="s">
        <v>48</v>
      </c>
      <c r="B62" s="38" t="s">
        <v>78</v>
      </c>
      <c r="C62" s="20"/>
      <c r="D62" s="20"/>
      <c r="E62" s="20"/>
      <c r="F62" s="20"/>
      <c r="G62" s="11"/>
      <c r="H62" s="57">
        <f>((0.4)*0.08)*H61</f>
        <v>0.0006222222222</v>
      </c>
      <c r="I62" s="52">
        <f>I22*H62</f>
        <v>1.917813333</v>
      </c>
      <c r="J62" s="46"/>
      <c r="K62" s="45"/>
      <c r="L62" s="45"/>
      <c r="M62" s="45"/>
      <c r="N62" s="34"/>
      <c r="O62" s="34"/>
      <c r="P62" s="34"/>
      <c r="Q62" s="34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</row>
    <row r="63" ht="14.25" customHeight="1">
      <c r="A63" s="50" t="s">
        <v>50</v>
      </c>
      <c r="B63" s="38" t="s">
        <v>79</v>
      </c>
      <c r="C63" s="20"/>
      <c r="D63" s="20"/>
      <c r="E63" s="20"/>
      <c r="F63" s="20"/>
      <c r="G63" s="11"/>
      <c r="H63" s="57">
        <f>(0.4)*0.08</f>
        <v>0.032</v>
      </c>
      <c r="I63" s="52">
        <f>I22*H63</f>
        <v>98.6304</v>
      </c>
      <c r="J63" s="46"/>
      <c r="K63" s="45"/>
      <c r="L63" s="45"/>
      <c r="M63" s="45"/>
      <c r="N63" s="34"/>
      <c r="O63" s="34"/>
      <c r="P63" s="34"/>
      <c r="Q63" s="34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</row>
    <row r="64" ht="14.25" customHeight="1">
      <c r="A64" s="50" t="s">
        <v>52</v>
      </c>
      <c r="B64" s="38" t="s">
        <v>80</v>
      </c>
      <c r="C64" s="20"/>
      <c r="D64" s="20"/>
      <c r="E64" s="20"/>
      <c r="F64" s="20"/>
      <c r="G64" s="11"/>
      <c r="H64" s="57">
        <f>H61*H40</f>
        <v>0.006572222222</v>
      </c>
      <c r="I64" s="52">
        <f>I22*H64</f>
        <v>20.25690333</v>
      </c>
      <c r="J64" s="46"/>
      <c r="K64" s="45"/>
      <c r="L64" s="45"/>
      <c r="M64" s="45"/>
      <c r="N64" s="34"/>
      <c r="O64" s="34"/>
      <c r="P64" s="34"/>
      <c r="Q64" s="34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</row>
    <row r="65" ht="14.25" customHeight="1">
      <c r="A65" s="51" t="s">
        <v>81</v>
      </c>
      <c r="B65" s="20"/>
      <c r="C65" s="20"/>
      <c r="D65" s="20"/>
      <c r="E65" s="20"/>
      <c r="F65" s="20"/>
      <c r="G65" s="11"/>
      <c r="H65" s="59">
        <f t="shared" ref="H65:I65" si="3">SUM(H58:H64)</f>
        <v>0.06327222222</v>
      </c>
      <c r="I65" s="54">
        <f t="shared" si="3"/>
        <v>195.0176433</v>
      </c>
      <c r="J65" s="46"/>
      <c r="K65" s="45"/>
      <c r="L65" s="45"/>
      <c r="M65" s="45"/>
      <c r="N65" s="34"/>
      <c r="O65" s="34"/>
      <c r="P65" s="34"/>
      <c r="Q65" s="34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</row>
    <row r="66" ht="14.25" customHeight="1">
      <c r="A66" s="51"/>
      <c r="B66" s="20"/>
      <c r="C66" s="20"/>
      <c r="D66" s="20"/>
      <c r="E66" s="20"/>
      <c r="F66" s="20"/>
      <c r="G66" s="20"/>
      <c r="H66" s="20"/>
      <c r="I66" s="20"/>
      <c r="J66" s="70"/>
      <c r="K66" s="70"/>
      <c r="L66" s="70"/>
      <c r="M66" s="70"/>
      <c r="N66" s="71"/>
      <c r="O66" s="71"/>
      <c r="P66" s="71"/>
      <c r="Q66" s="71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</row>
    <row r="67" ht="14.25" customHeight="1">
      <c r="A67" s="36" t="s">
        <v>82</v>
      </c>
      <c r="B67" s="20"/>
      <c r="C67" s="20"/>
      <c r="D67" s="20"/>
      <c r="E67" s="20"/>
      <c r="F67" s="20"/>
      <c r="G67" s="20"/>
      <c r="H67" s="20"/>
      <c r="I67" s="11"/>
      <c r="J67" s="45"/>
      <c r="K67" s="45"/>
      <c r="L67" s="45"/>
      <c r="M67" s="45"/>
      <c r="N67" s="34"/>
      <c r="O67" s="34"/>
      <c r="P67" s="34"/>
      <c r="Q67" s="34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</row>
    <row r="68" ht="14.25" customHeight="1">
      <c r="A68" s="55"/>
      <c r="B68" s="55"/>
      <c r="C68" s="55"/>
      <c r="D68" s="55"/>
      <c r="E68" s="55"/>
      <c r="F68" s="55"/>
      <c r="G68" s="55"/>
      <c r="H68" s="63" t="s">
        <v>83</v>
      </c>
      <c r="I68" s="76">
        <f>I22</f>
        <v>3082.2</v>
      </c>
      <c r="J68" s="45"/>
      <c r="K68" s="45"/>
      <c r="L68" s="45"/>
      <c r="M68" s="45"/>
      <c r="N68" s="34"/>
      <c r="O68" s="34"/>
      <c r="P68" s="34"/>
      <c r="Q68" s="34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</row>
    <row r="69" ht="14.25" customHeight="1">
      <c r="A69" s="51" t="s">
        <v>84</v>
      </c>
      <c r="B69" s="20"/>
      <c r="C69" s="20"/>
      <c r="D69" s="20"/>
      <c r="E69" s="20"/>
      <c r="F69" s="20"/>
      <c r="G69" s="11"/>
      <c r="H69" s="50" t="s">
        <v>73</v>
      </c>
      <c r="I69" s="50" t="s">
        <v>35</v>
      </c>
      <c r="J69" s="45"/>
      <c r="K69" s="45"/>
      <c r="L69" s="45"/>
      <c r="M69" s="45"/>
      <c r="N69" s="34"/>
      <c r="O69" s="34"/>
      <c r="P69" s="34"/>
      <c r="Q69" s="34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</row>
    <row r="70" ht="14.25" customHeight="1">
      <c r="A70" s="50" t="s">
        <v>13</v>
      </c>
      <c r="B70" s="38" t="s">
        <v>85</v>
      </c>
      <c r="C70" s="20"/>
      <c r="D70" s="20"/>
      <c r="E70" s="20"/>
      <c r="F70" s="20"/>
      <c r="G70" s="11"/>
      <c r="H70" s="57">
        <f>H27/12</f>
        <v>0.009259259259</v>
      </c>
      <c r="I70" s="52">
        <f>I68*H70</f>
        <v>28.53888889</v>
      </c>
      <c r="J70" s="58"/>
      <c r="K70" s="45"/>
      <c r="L70" s="45"/>
      <c r="M70" s="45"/>
      <c r="N70" s="34"/>
      <c r="O70" s="34"/>
      <c r="P70" s="34"/>
      <c r="Q70" s="34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</row>
    <row r="71" ht="12.75" customHeight="1">
      <c r="A71" s="50" t="s">
        <v>15</v>
      </c>
      <c r="B71" s="38" t="s">
        <v>86</v>
      </c>
      <c r="C71" s="20"/>
      <c r="D71" s="20"/>
      <c r="E71" s="20"/>
      <c r="F71" s="20"/>
      <c r="G71" s="11"/>
      <c r="H71" s="57">
        <f>(5.96/30)*(1/12)</f>
        <v>0.01655555556</v>
      </c>
      <c r="I71" s="52">
        <f>I68*H71</f>
        <v>51.02753333</v>
      </c>
      <c r="J71" s="58"/>
      <c r="K71" s="45"/>
      <c r="L71" s="45"/>
      <c r="M71" s="45"/>
      <c r="N71" s="34"/>
      <c r="O71" s="34"/>
      <c r="P71" s="34"/>
      <c r="Q71" s="34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</row>
    <row r="72" ht="14.25" customHeight="1">
      <c r="A72" s="50" t="s">
        <v>18</v>
      </c>
      <c r="B72" s="38" t="s">
        <v>87</v>
      </c>
      <c r="C72" s="20"/>
      <c r="D72" s="20"/>
      <c r="E72" s="20"/>
      <c r="F72" s="20"/>
      <c r="G72" s="11"/>
      <c r="H72" s="57">
        <f>((5/30)/12)*0.015</f>
        <v>0.0002083333333</v>
      </c>
      <c r="I72" s="52">
        <f>I68*H72</f>
        <v>0.642125</v>
      </c>
      <c r="J72" s="46"/>
      <c r="K72" s="45"/>
      <c r="L72" s="45"/>
      <c r="M72" s="45"/>
      <c r="N72" s="34"/>
      <c r="O72" s="34"/>
      <c r="P72" s="34"/>
      <c r="Q72" s="34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</row>
    <row r="73" ht="14.25" customHeight="1">
      <c r="A73" s="50" t="s">
        <v>21</v>
      </c>
      <c r="B73" s="38" t="s">
        <v>88</v>
      </c>
      <c r="C73" s="20"/>
      <c r="D73" s="20"/>
      <c r="E73" s="20"/>
      <c r="F73" s="20"/>
      <c r="G73" s="11"/>
      <c r="H73" s="57">
        <f>((15/30)/12)*0.0078</f>
        <v>0.000325</v>
      </c>
      <c r="I73" s="52">
        <f>I68*H73</f>
        <v>1.001715</v>
      </c>
      <c r="J73" s="46"/>
      <c r="K73" s="45"/>
      <c r="L73" s="45"/>
      <c r="M73" s="45"/>
      <c r="N73" s="34"/>
      <c r="O73" s="34"/>
      <c r="P73" s="34"/>
      <c r="Q73" s="34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</row>
    <row r="74" ht="14.25" customHeight="1">
      <c r="A74" s="50" t="s">
        <v>48</v>
      </c>
      <c r="B74" s="38" t="s">
        <v>89</v>
      </c>
      <c r="C74" s="20"/>
      <c r="D74" s="20"/>
      <c r="E74" s="20"/>
      <c r="F74" s="20"/>
      <c r="G74" s="11"/>
      <c r="H74" s="57">
        <f>((0.0144*0.1)*0.4509)*(6/12)</f>
        <v>0.000324648</v>
      </c>
      <c r="I74" s="52">
        <f>I68*H74</f>
        <v>1.000630066</v>
      </c>
      <c r="J74" s="46"/>
      <c r="K74" s="45"/>
      <c r="L74" s="45"/>
      <c r="M74" s="45"/>
      <c r="N74" s="34"/>
      <c r="O74" s="34"/>
      <c r="P74" s="34"/>
      <c r="Q74" s="34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</row>
    <row r="75" ht="14.25" customHeight="1">
      <c r="A75" s="50" t="s">
        <v>50</v>
      </c>
      <c r="B75" s="38" t="s">
        <v>90</v>
      </c>
      <c r="C75" s="20"/>
      <c r="D75" s="20"/>
      <c r="E75" s="20"/>
      <c r="F75" s="20"/>
      <c r="G75" s="11"/>
      <c r="H75" s="57">
        <f>SUM(H70:H74)*H40</f>
        <v>0.009015405098</v>
      </c>
      <c r="I75" s="52">
        <f>I68*H75</f>
        <v>27.78728159</v>
      </c>
      <c r="J75" s="46"/>
      <c r="K75" s="45"/>
      <c r="L75" s="45"/>
      <c r="M75" s="45"/>
      <c r="N75" s="34"/>
      <c r="O75" s="34"/>
      <c r="P75" s="34"/>
      <c r="Q75" s="34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</row>
    <row r="76" ht="14.25" customHeight="1">
      <c r="A76" s="51" t="s">
        <v>91</v>
      </c>
      <c r="B76" s="20"/>
      <c r="C76" s="20"/>
      <c r="D76" s="20"/>
      <c r="E76" s="20"/>
      <c r="F76" s="20"/>
      <c r="G76" s="11"/>
      <c r="H76" s="59">
        <f>SUM(H70:H75)</f>
        <v>0.03568820125</v>
      </c>
      <c r="I76" s="54">
        <f>TRUNC(SUM(I70:I75),2)</f>
        <v>109.99</v>
      </c>
      <c r="J76" s="46"/>
      <c r="K76" s="70"/>
      <c r="L76" s="70"/>
      <c r="M76" s="70"/>
      <c r="N76" s="71"/>
      <c r="O76" s="71"/>
      <c r="P76" s="71"/>
      <c r="Q76" s="71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</row>
    <row r="77" ht="16.5" customHeight="1">
      <c r="A77" s="77"/>
      <c r="B77" s="23"/>
      <c r="C77" s="23"/>
      <c r="D77" s="23"/>
      <c r="E77" s="23"/>
      <c r="F77" s="23"/>
      <c r="G77" s="23"/>
      <c r="H77" s="23"/>
      <c r="I77" s="23"/>
      <c r="J77" s="45"/>
      <c r="K77" s="45"/>
      <c r="L77" s="45"/>
      <c r="M77" s="45"/>
      <c r="N77" s="34"/>
      <c r="O77" s="34"/>
      <c r="P77" s="34"/>
      <c r="Q77" s="34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</row>
    <row r="78" ht="14.25" customHeight="1">
      <c r="A78" s="51" t="s">
        <v>92</v>
      </c>
      <c r="B78" s="20"/>
      <c r="C78" s="20"/>
      <c r="D78" s="20"/>
      <c r="E78" s="20"/>
      <c r="F78" s="20"/>
      <c r="G78" s="11"/>
      <c r="H78" s="50"/>
      <c r="I78" s="50" t="s">
        <v>35</v>
      </c>
      <c r="J78" s="45"/>
      <c r="K78" s="45"/>
      <c r="L78" s="45"/>
      <c r="M78" s="45"/>
      <c r="N78" s="34"/>
      <c r="O78" s="34"/>
      <c r="P78" s="34"/>
      <c r="Q78" s="34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</row>
    <row r="79" ht="14.25" customHeight="1">
      <c r="A79" s="50" t="s">
        <v>13</v>
      </c>
      <c r="B79" s="38" t="s">
        <v>93</v>
      </c>
      <c r="C79" s="20"/>
      <c r="D79" s="20"/>
      <c r="E79" s="20"/>
      <c r="F79" s="20"/>
      <c r="G79" s="11"/>
      <c r="H79" s="57"/>
      <c r="I79" s="52">
        <v>0.0</v>
      </c>
      <c r="J79" s="45"/>
      <c r="K79" s="45"/>
      <c r="L79" s="45"/>
      <c r="M79" s="45"/>
      <c r="N79" s="34"/>
      <c r="O79" s="34"/>
      <c r="P79" s="34"/>
      <c r="Q79" s="34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</row>
    <row r="80" ht="14.25" customHeight="1">
      <c r="A80" s="51" t="s">
        <v>94</v>
      </c>
      <c r="B80" s="20"/>
      <c r="C80" s="20"/>
      <c r="D80" s="20"/>
      <c r="E80" s="20"/>
      <c r="F80" s="20"/>
      <c r="G80" s="11"/>
      <c r="H80" s="59"/>
      <c r="I80" s="54">
        <v>0.0</v>
      </c>
      <c r="J80" s="46"/>
      <c r="K80" s="45"/>
      <c r="L80" s="45"/>
      <c r="M80" s="45"/>
      <c r="N80" s="34"/>
      <c r="O80" s="34"/>
      <c r="P80" s="34"/>
      <c r="Q80" s="34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</row>
    <row r="81" ht="14.25" customHeight="1">
      <c r="A81" s="77"/>
      <c r="B81" s="77"/>
      <c r="C81" s="77"/>
      <c r="D81" s="77"/>
      <c r="E81" s="77"/>
      <c r="F81" s="77"/>
      <c r="G81" s="77"/>
      <c r="H81" s="77"/>
      <c r="I81" s="77"/>
      <c r="J81" s="45"/>
      <c r="K81" s="45"/>
      <c r="L81" s="45"/>
      <c r="M81" s="45"/>
      <c r="N81" s="34"/>
      <c r="O81" s="34"/>
      <c r="P81" s="34"/>
      <c r="Q81" s="34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</row>
    <row r="82" ht="12.75" customHeight="1">
      <c r="A82" s="36" t="s">
        <v>95</v>
      </c>
      <c r="B82" s="20"/>
      <c r="C82" s="20"/>
      <c r="D82" s="20"/>
      <c r="E82" s="20"/>
      <c r="F82" s="20"/>
      <c r="G82" s="20"/>
      <c r="H82" s="20"/>
      <c r="I82" s="11"/>
      <c r="J82" s="45"/>
      <c r="K82" s="45"/>
      <c r="L82" s="58"/>
      <c r="M82" s="45"/>
      <c r="N82" s="34"/>
      <c r="O82" s="34"/>
      <c r="P82" s="34"/>
      <c r="Q82" s="34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</row>
    <row r="83" ht="14.25" customHeight="1">
      <c r="A83" s="51" t="s">
        <v>96</v>
      </c>
      <c r="B83" s="20"/>
      <c r="C83" s="20"/>
      <c r="D83" s="20"/>
      <c r="E83" s="20"/>
      <c r="F83" s="20"/>
      <c r="G83" s="20"/>
      <c r="H83" s="11"/>
      <c r="I83" s="50" t="s">
        <v>35</v>
      </c>
      <c r="J83" s="45"/>
      <c r="K83" s="45"/>
      <c r="L83" s="45"/>
      <c r="M83" s="45"/>
      <c r="N83" s="34"/>
      <c r="O83" s="34"/>
      <c r="P83" s="34"/>
      <c r="Q83" s="34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</row>
    <row r="84" ht="14.25" customHeight="1">
      <c r="A84" s="50" t="s">
        <v>97</v>
      </c>
      <c r="B84" s="38" t="s">
        <v>98</v>
      </c>
      <c r="C84" s="20"/>
      <c r="D84" s="20"/>
      <c r="E84" s="20"/>
      <c r="F84" s="20"/>
      <c r="G84" s="20"/>
      <c r="H84" s="11"/>
      <c r="I84" s="52">
        <f>I76</f>
        <v>109.99</v>
      </c>
      <c r="J84" s="45"/>
      <c r="K84" s="45"/>
      <c r="L84" s="45"/>
      <c r="M84" s="45"/>
      <c r="N84" s="34"/>
      <c r="O84" s="34"/>
      <c r="P84" s="34"/>
      <c r="Q84" s="34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</row>
    <row r="85" ht="12.75" customHeight="1">
      <c r="A85" s="50" t="s">
        <v>99</v>
      </c>
      <c r="B85" s="38" t="s">
        <v>100</v>
      </c>
      <c r="C85" s="20"/>
      <c r="D85" s="20"/>
      <c r="E85" s="20"/>
      <c r="F85" s="20"/>
      <c r="G85" s="20"/>
      <c r="H85" s="11"/>
      <c r="I85" s="52">
        <f>I80</f>
        <v>0</v>
      </c>
      <c r="J85" s="45"/>
      <c r="K85" s="45"/>
      <c r="L85" s="45"/>
      <c r="M85" s="45"/>
      <c r="N85" s="34"/>
      <c r="O85" s="34"/>
      <c r="P85" s="34"/>
      <c r="Q85" s="34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</row>
    <row r="86" ht="18.0" customHeight="1">
      <c r="A86" s="51" t="s">
        <v>101</v>
      </c>
      <c r="B86" s="20"/>
      <c r="C86" s="20"/>
      <c r="D86" s="20"/>
      <c r="E86" s="20"/>
      <c r="F86" s="20"/>
      <c r="G86" s="20"/>
      <c r="H86" s="11"/>
      <c r="I86" s="54">
        <f>TRUNC(SUM(I84:I85),2)</f>
        <v>109.99</v>
      </c>
      <c r="J86" s="46"/>
      <c r="K86" s="45"/>
      <c r="L86" s="45"/>
      <c r="M86" s="45"/>
      <c r="N86" s="34"/>
      <c r="O86" s="34"/>
      <c r="P86" s="34"/>
      <c r="Q86" s="34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</row>
    <row r="87" ht="14.25" customHeight="1">
      <c r="A87" s="73"/>
      <c r="B87" s="74"/>
      <c r="C87" s="74"/>
      <c r="D87" s="74"/>
      <c r="E87" s="74"/>
      <c r="F87" s="74"/>
      <c r="G87" s="74"/>
      <c r="H87" s="74"/>
      <c r="I87" s="75"/>
      <c r="J87" s="45"/>
      <c r="K87" s="45"/>
      <c r="L87" s="45"/>
      <c r="M87" s="45"/>
      <c r="N87" s="34"/>
      <c r="O87" s="34"/>
      <c r="P87" s="34"/>
      <c r="Q87" s="34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</row>
    <row r="88" ht="14.25" customHeight="1">
      <c r="A88" s="36" t="s">
        <v>102</v>
      </c>
      <c r="B88" s="20"/>
      <c r="C88" s="20"/>
      <c r="D88" s="20"/>
      <c r="E88" s="20"/>
      <c r="F88" s="20"/>
      <c r="G88" s="20"/>
      <c r="H88" s="20"/>
      <c r="I88" s="11"/>
      <c r="J88" s="45"/>
      <c r="K88" s="45"/>
      <c r="L88" s="45"/>
      <c r="M88" s="45"/>
      <c r="N88" s="34"/>
      <c r="O88" s="34"/>
      <c r="P88" s="34"/>
      <c r="Q88" s="34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</row>
    <row r="89" ht="14.25" customHeight="1">
      <c r="A89" s="50">
        <v>5.0</v>
      </c>
      <c r="B89" s="51" t="s">
        <v>103</v>
      </c>
      <c r="C89" s="20"/>
      <c r="D89" s="20"/>
      <c r="E89" s="20"/>
      <c r="F89" s="20"/>
      <c r="G89" s="11"/>
      <c r="H89" s="50"/>
      <c r="I89" s="50" t="s">
        <v>35</v>
      </c>
      <c r="J89" s="45"/>
      <c r="K89" s="45"/>
      <c r="L89" s="45"/>
      <c r="M89" s="45"/>
      <c r="N89" s="34"/>
      <c r="O89" s="34"/>
      <c r="P89" s="34"/>
      <c r="Q89" s="34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</row>
    <row r="90" ht="14.25" customHeight="1">
      <c r="A90" s="50" t="s">
        <v>13</v>
      </c>
      <c r="B90" s="38" t="s">
        <v>104</v>
      </c>
      <c r="C90" s="20"/>
      <c r="D90" s="20"/>
      <c r="E90" s="20"/>
      <c r="F90" s="20"/>
      <c r="G90" s="11"/>
      <c r="H90" s="52"/>
      <c r="I90" s="78">
        <f>Insumos!F5</f>
        <v>0</v>
      </c>
      <c r="J90" s="45"/>
      <c r="K90" s="45"/>
      <c r="L90" s="45"/>
      <c r="M90" s="45"/>
      <c r="N90" s="34"/>
      <c r="O90" s="34"/>
      <c r="P90" s="34"/>
      <c r="Q90" s="34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</row>
    <row r="91" ht="12.75" customHeight="1">
      <c r="A91" s="79" t="s">
        <v>18</v>
      </c>
      <c r="B91" s="38" t="s">
        <v>105</v>
      </c>
      <c r="C91" s="20"/>
      <c r="D91" s="20"/>
      <c r="E91" s="20"/>
      <c r="F91" s="20"/>
      <c r="G91" s="11"/>
      <c r="H91" s="80"/>
      <c r="I91" s="78">
        <f>Insumos!F11</f>
        <v>0</v>
      </c>
      <c r="J91" s="45"/>
      <c r="K91" s="45"/>
      <c r="L91" s="45"/>
      <c r="M91" s="45"/>
      <c r="N91" s="34"/>
      <c r="O91" s="34"/>
      <c r="P91" s="34"/>
      <c r="Q91" s="34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</row>
    <row r="92" ht="14.25" customHeight="1">
      <c r="A92" s="51" t="s">
        <v>106</v>
      </c>
      <c r="B92" s="20"/>
      <c r="C92" s="20"/>
      <c r="D92" s="20"/>
      <c r="E92" s="20"/>
      <c r="F92" s="20"/>
      <c r="G92" s="11"/>
      <c r="H92" s="81"/>
      <c r="I92" s="54">
        <f>TRUNC(SUM(I90:I91),2)</f>
        <v>0</v>
      </c>
      <c r="J92" s="45"/>
      <c r="K92" s="45"/>
      <c r="L92" s="45"/>
      <c r="M92" s="45"/>
      <c r="N92" s="34"/>
      <c r="O92" s="34"/>
      <c r="P92" s="34"/>
      <c r="Q92" s="34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</row>
    <row r="93" ht="16.5" customHeight="1">
      <c r="A93" s="77"/>
      <c r="B93" s="23"/>
      <c r="C93" s="23"/>
      <c r="D93" s="23"/>
      <c r="E93" s="23"/>
      <c r="F93" s="23"/>
      <c r="G93" s="23"/>
      <c r="H93" s="23"/>
      <c r="I93" s="23"/>
      <c r="J93" s="45"/>
      <c r="K93" s="45"/>
      <c r="L93" s="45"/>
      <c r="M93" s="45"/>
      <c r="N93" s="34"/>
      <c r="O93" s="34"/>
      <c r="P93" s="34"/>
      <c r="Q93" s="34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</row>
    <row r="94" ht="16.5" customHeight="1">
      <c r="A94" s="77" t="s">
        <v>107</v>
      </c>
      <c r="B94" s="23"/>
      <c r="C94" s="23"/>
      <c r="D94" s="82">
        <f>I22+I54+I65+I86+I92</f>
        <v>5710.157643</v>
      </c>
      <c r="E94" s="77"/>
      <c r="F94" s="77"/>
      <c r="G94" s="77"/>
      <c r="H94" s="77"/>
      <c r="I94" s="77"/>
      <c r="J94" s="45"/>
      <c r="K94" s="45"/>
      <c r="L94" s="45"/>
      <c r="M94" s="45"/>
      <c r="N94" s="34"/>
      <c r="O94" s="34"/>
      <c r="P94" s="34"/>
      <c r="Q94" s="34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</row>
    <row r="95" ht="16.5" customHeight="1">
      <c r="A95" s="77" t="s">
        <v>108</v>
      </c>
      <c r="B95" s="23"/>
      <c r="C95" s="23"/>
      <c r="D95" s="83">
        <f>H101+H102+H103</f>
        <v>0.02</v>
      </c>
      <c r="E95" s="77" t="s">
        <v>109</v>
      </c>
      <c r="F95" s="83">
        <f>1-D95</f>
        <v>0.98</v>
      </c>
      <c r="G95" s="84">
        <f>(D94+I98+I99)/F95</f>
        <v>5826.691473</v>
      </c>
      <c r="H95" s="75"/>
      <c r="I95" s="77"/>
      <c r="J95" s="45"/>
      <c r="K95" s="45"/>
      <c r="L95" s="45"/>
      <c r="M95" s="45"/>
      <c r="N95" s="34"/>
      <c r="O95" s="34"/>
      <c r="P95" s="34"/>
      <c r="Q95" s="34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</row>
    <row r="96" ht="14.25" customHeight="1">
      <c r="A96" s="36" t="s">
        <v>110</v>
      </c>
      <c r="B96" s="20"/>
      <c r="C96" s="20"/>
      <c r="D96" s="20"/>
      <c r="E96" s="20"/>
      <c r="F96" s="20"/>
      <c r="G96" s="20"/>
      <c r="H96" s="20"/>
      <c r="I96" s="11"/>
      <c r="J96" s="46"/>
      <c r="K96" s="58"/>
      <c r="L96" s="58"/>
      <c r="M96" s="45"/>
      <c r="N96" s="34"/>
      <c r="O96" s="34"/>
      <c r="P96" s="34"/>
      <c r="Q96" s="34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</row>
    <row r="97" ht="14.25" customHeight="1">
      <c r="A97" s="50">
        <v>6.0</v>
      </c>
      <c r="B97" s="51" t="s">
        <v>111</v>
      </c>
      <c r="C97" s="20"/>
      <c r="D97" s="20"/>
      <c r="E97" s="20"/>
      <c r="F97" s="20"/>
      <c r="G97" s="11"/>
      <c r="H97" s="50" t="s">
        <v>73</v>
      </c>
      <c r="I97" s="50" t="s">
        <v>35</v>
      </c>
      <c r="J97" s="46"/>
      <c r="K97" s="45"/>
      <c r="L97" s="45"/>
      <c r="M97" s="45"/>
      <c r="N97" s="34"/>
      <c r="O97" s="34"/>
      <c r="P97" s="34"/>
      <c r="Q97" s="34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</row>
    <row r="98" ht="12.75" customHeight="1">
      <c r="A98" s="50" t="s">
        <v>13</v>
      </c>
      <c r="B98" s="38" t="s">
        <v>112</v>
      </c>
      <c r="C98" s="20"/>
      <c r="D98" s="20"/>
      <c r="E98" s="20"/>
      <c r="F98" s="20"/>
      <c r="G98" s="11"/>
      <c r="H98" s="65">
        <v>0.0</v>
      </c>
      <c r="I98" s="52">
        <f>D94*H98</f>
        <v>0</v>
      </c>
      <c r="J98" s="46"/>
      <c r="K98" s="45"/>
      <c r="L98" s="45"/>
      <c r="M98" s="46"/>
      <c r="N98" s="34"/>
      <c r="O98" s="34"/>
      <c r="P98" s="34"/>
      <c r="Q98" s="34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</row>
    <row r="99" ht="14.25" customHeight="1">
      <c r="A99" s="50" t="s">
        <v>15</v>
      </c>
      <c r="B99" s="38" t="s">
        <v>113</v>
      </c>
      <c r="C99" s="20"/>
      <c r="D99" s="20"/>
      <c r="E99" s="20"/>
      <c r="F99" s="20"/>
      <c r="G99" s="11"/>
      <c r="H99" s="65">
        <v>0.0</v>
      </c>
      <c r="I99" s="52">
        <f>(D94+I98)*H99</f>
        <v>0</v>
      </c>
      <c r="J99" s="46"/>
      <c r="K99" s="45"/>
      <c r="L99" s="45"/>
      <c r="M99" s="45"/>
      <c r="N99" s="34"/>
      <c r="O99" s="34"/>
      <c r="P99" s="34"/>
      <c r="Q99" s="34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</row>
    <row r="100" ht="14.25" customHeight="1">
      <c r="A100" s="50" t="s">
        <v>18</v>
      </c>
      <c r="B100" s="51" t="s">
        <v>114</v>
      </c>
      <c r="C100" s="20"/>
      <c r="D100" s="20"/>
      <c r="E100" s="20"/>
      <c r="F100" s="20"/>
      <c r="G100" s="11"/>
      <c r="H100" s="57"/>
      <c r="I100" s="52"/>
      <c r="J100" s="45"/>
      <c r="K100" s="45"/>
      <c r="L100" s="45"/>
      <c r="M100" s="45"/>
      <c r="N100" s="34"/>
      <c r="O100" s="34"/>
      <c r="P100" s="34"/>
      <c r="Q100" s="34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</row>
    <row r="101" ht="14.25" customHeight="1">
      <c r="A101" s="50" t="s">
        <v>115</v>
      </c>
      <c r="B101" s="38" t="s">
        <v>116</v>
      </c>
      <c r="C101" s="20"/>
      <c r="D101" s="20"/>
      <c r="E101" s="20"/>
      <c r="F101" s="20"/>
      <c r="G101" s="11"/>
      <c r="H101" s="65">
        <v>0.0</v>
      </c>
      <c r="I101" s="52">
        <f>G95*H101</f>
        <v>0</v>
      </c>
      <c r="J101" s="46"/>
      <c r="K101" s="46"/>
      <c r="L101" s="45"/>
      <c r="M101" s="45"/>
      <c r="N101" s="34"/>
      <c r="O101" s="34"/>
      <c r="P101" s="34"/>
      <c r="Q101" s="34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</row>
    <row r="102" ht="14.25" customHeight="1">
      <c r="A102" s="50" t="s">
        <v>117</v>
      </c>
      <c r="B102" s="38" t="s">
        <v>118</v>
      </c>
      <c r="C102" s="20"/>
      <c r="D102" s="20"/>
      <c r="E102" s="20"/>
      <c r="F102" s="20"/>
      <c r="G102" s="11"/>
      <c r="H102" s="65">
        <v>0.0</v>
      </c>
      <c r="I102" s="52">
        <f>G95*H102</f>
        <v>0</v>
      </c>
      <c r="J102" s="46"/>
      <c r="K102" s="46"/>
      <c r="L102" s="45"/>
      <c r="M102" s="45"/>
      <c r="N102" s="34"/>
      <c r="O102" s="34"/>
      <c r="P102" s="34"/>
      <c r="Q102" s="34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</row>
    <row r="103" ht="14.25" customHeight="1">
      <c r="A103" s="50" t="s">
        <v>119</v>
      </c>
      <c r="B103" s="38" t="s">
        <v>120</v>
      </c>
      <c r="C103" s="20"/>
      <c r="D103" s="20"/>
      <c r="E103" s="20"/>
      <c r="F103" s="20"/>
      <c r="G103" s="11"/>
      <c r="H103" s="85">
        <v>0.02</v>
      </c>
      <c r="I103" s="52">
        <f>G95*H103</f>
        <v>116.5338295</v>
      </c>
      <c r="J103" s="46"/>
      <c r="K103" s="46"/>
      <c r="L103" s="45"/>
      <c r="M103" s="45"/>
      <c r="N103" s="34"/>
      <c r="O103" s="34"/>
      <c r="P103" s="34"/>
      <c r="Q103" s="34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</row>
    <row r="104" ht="14.25" customHeight="1">
      <c r="A104" s="51" t="s">
        <v>121</v>
      </c>
      <c r="B104" s="20"/>
      <c r="C104" s="20"/>
      <c r="D104" s="20"/>
      <c r="E104" s="20"/>
      <c r="F104" s="20"/>
      <c r="G104" s="11"/>
      <c r="H104" s="57">
        <f>SUM(H98:H103)</f>
        <v>0.02</v>
      </c>
      <c r="I104" s="54">
        <f>TRUNC(SUM(I98:I103),2)</f>
        <v>116.53</v>
      </c>
      <c r="J104" s="46"/>
      <c r="K104" s="45"/>
      <c r="L104" s="45"/>
      <c r="M104" s="45"/>
      <c r="N104" s="34"/>
      <c r="O104" s="34"/>
      <c r="P104" s="34"/>
      <c r="Q104" s="34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</row>
    <row r="105" ht="14.25" customHeight="1">
      <c r="A105" s="36" t="s">
        <v>122</v>
      </c>
      <c r="B105" s="20"/>
      <c r="C105" s="20"/>
      <c r="D105" s="20"/>
      <c r="E105" s="20"/>
      <c r="F105" s="20"/>
      <c r="G105" s="20"/>
      <c r="H105" s="20"/>
      <c r="I105" s="11"/>
      <c r="J105" s="45"/>
      <c r="K105" s="45"/>
      <c r="L105" s="45"/>
      <c r="M105" s="45"/>
      <c r="N105" s="34"/>
      <c r="O105" s="34"/>
      <c r="P105" s="34"/>
      <c r="Q105" s="34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</row>
    <row r="106" ht="14.25" customHeight="1">
      <c r="A106" s="51" t="s">
        <v>123</v>
      </c>
      <c r="B106" s="20"/>
      <c r="C106" s="20"/>
      <c r="D106" s="20"/>
      <c r="E106" s="20"/>
      <c r="F106" s="20"/>
      <c r="G106" s="20"/>
      <c r="H106" s="11"/>
      <c r="I106" s="50" t="s">
        <v>35</v>
      </c>
      <c r="J106" s="45"/>
      <c r="K106" s="45"/>
      <c r="L106" s="45"/>
      <c r="M106" s="45"/>
      <c r="N106" s="34"/>
      <c r="O106" s="34"/>
      <c r="P106" s="34"/>
      <c r="Q106" s="34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</row>
    <row r="107" ht="14.25" customHeight="1">
      <c r="A107" s="37" t="s">
        <v>13</v>
      </c>
      <c r="B107" s="38" t="str">
        <f>A19</f>
        <v>MÓDULO 1 - COMPOSIÇÃO DA REMUNERAÇÃO</v>
      </c>
      <c r="C107" s="20"/>
      <c r="D107" s="20"/>
      <c r="E107" s="20"/>
      <c r="F107" s="20"/>
      <c r="G107" s="20"/>
      <c r="H107" s="11"/>
      <c r="I107" s="52">
        <f>I22</f>
        <v>3082.2</v>
      </c>
      <c r="J107" s="46"/>
      <c r="K107" s="46"/>
      <c r="L107" s="45"/>
      <c r="M107" s="45"/>
      <c r="N107" s="34"/>
      <c r="O107" s="34"/>
      <c r="P107" s="34"/>
      <c r="Q107" s="34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</row>
    <row r="108" ht="12.75" customHeight="1">
      <c r="A108" s="37" t="s">
        <v>15</v>
      </c>
      <c r="B108" s="38" t="str">
        <f>A24</f>
        <v>MÓDULO 2 – ENCARGOS E BENEFÍCIOS ANUAIS, MENSAIS E DIÁRIOS</v>
      </c>
      <c r="C108" s="20"/>
      <c r="D108" s="20"/>
      <c r="E108" s="20"/>
      <c r="F108" s="20"/>
      <c r="G108" s="20"/>
      <c r="H108" s="11"/>
      <c r="I108" s="52">
        <f>I54</f>
        <v>2322.95</v>
      </c>
      <c r="J108" s="45"/>
      <c r="K108" s="46"/>
      <c r="L108" s="45"/>
      <c r="M108" s="45"/>
      <c r="N108" s="34"/>
      <c r="O108" s="34"/>
      <c r="P108" s="34"/>
      <c r="Q108" s="34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</row>
    <row r="109" ht="14.25" customHeight="1">
      <c r="A109" s="37" t="s">
        <v>18</v>
      </c>
      <c r="B109" s="38" t="str">
        <f>A56</f>
        <v>MÓDULO 3 – PROVISÃO PARA RESCISÃO</v>
      </c>
      <c r="C109" s="20"/>
      <c r="D109" s="20"/>
      <c r="E109" s="20"/>
      <c r="F109" s="20"/>
      <c r="G109" s="20"/>
      <c r="H109" s="11"/>
      <c r="I109" s="52">
        <f>I65</f>
        <v>195.0176433</v>
      </c>
      <c r="J109" s="45"/>
      <c r="K109" s="46"/>
      <c r="L109" s="45"/>
      <c r="M109" s="45"/>
      <c r="N109" s="34"/>
      <c r="O109" s="34"/>
      <c r="P109" s="34"/>
      <c r="Q109" s="34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</row>
    <row r="110" ht="14.25" customHeight="1">
      <c r="A110" s="37" t="s">
        <v>21</v>
      </c>
      <c r="B110" s="38" t="str">
        <f>A67</f>
        <v>MÓDULO 4 – CUSTO DE REPOSIÇÃO DO PROFISSIONAL AUSENTE</v>
      </c>
      <c r="C110" s="20"/>
      <c r="D110" s="20"/>
      <c r="E110" s="20"/>
      <c r="F110" s="20"/>
      <c r="G110" s="20"/>
      <c r="H110" s="11"/>
      <c r="I110" s="52">
        <f>I86</f>
        <v>109.99</v>
      </c>
      <c r="J110" s="45"/>
      <c r="K110" s="46"/>
      <c r="L110" s="45"/>
      <c r="M110" s="45"/>
      <c r="N110" s="34"/>
      <c r="O110" s="34"/>
      <c r="P110" s="34"/>
      <c r="Q110" s="34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</row>
    <row r="111" ht="14.25" customHeight="1">
      <c r="A111" s="37" t="s">
        <v>48</v>
      </c>
      <c r="B111" s="38" t="str">
        <f>A88</f>
        <v>MÓDULO 5 – INSUMOS DIVERSOS</v>
      </c>
      <c r="C111" s="20"/>
      <c r="D111" s="20"/>
      <c r="E111" s="20"/>
      <c r="F111" s="20"/>
      <c r="G111" s="20"/>
      <c r="H111" s="11"/>
      <c r="I111" s="52">
        <f>I92</f>
        <v>0</v>
      </c>
      <c r="J111" s="45"/>
      <c r="K111" s="46"/>
      <c r="L111" s="45"/>
      <c r="M111" s="45"/>
      <c r="N111" s="34"/>
      <c r="O111" s="34"/>
      <c r="P111" s="34"/>
      <c r="Q111" s="34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</row>
    <row r="112" ht="14.25" customHeight="1">
      <c r="A112" s="50"/>
      <c r="B112" s="51" t="s">
        <v>124</v>
      </c>
      <c r="C112" s="20"/>
      <c r="D112" s="20"/>
      <c r="E112" s="20"/>
      <c r="F112" s="20"/>
      <c r="G112" s="20"/>
      <c r="H112" s="11"/>
      <c r="I112" s="86">
        <f>TRUNC(SUM(I107:I111),2)</f>
        <v>5710.15</v>
      </c>
      <c r="J112" s="45"/>
      <c r="K112" s="46"/>
      <c r="L112" s="45"/>
      <c r="M112" s="45"/>
      <c r="N112" s="34"/>
      <c r="O112" s="34"/>
      <c r="P112" s="34"/>
      <c r="Q112" s="34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</row>
    <row r="113" ht="12.75" customHeight="1">
      <c r="A113" s="37" t="s">
        <v>50</v>
      </c>
      <c r="B113" s="38" t="str">
        <f>A96</f>
        <v>MÓDULO 6 – CUSTOS INDIRETOS, TRIBUTOS E LUCRO</v>
      </c>
      <c r="C113" s="20"/>
      <c r="D113" s="20"/>
      <c r="E113" s="20"/>
      <c r="F113" s="20"/>
      <c r="G113" s="20"/>
      <c r="H113" s="11"/>
      <c r="I113" s="52">
        <f>I104</f>
        <v>116.53</v>
      </c>
      <c r="J113" s="45"/>
      <c r="K113" s="45"/>
      <c r="L113" s="45"/>
      <c r="M113" s="45"/>
      <c r="N113" s="34"/>
      <c r="O113" s="34"/>
      <c r="P113" s="34"/>
      <c r="Q113" s="34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</row>
    <row r="114" ht="14.25" customHeight="1">
      <c r="A114" s="51" t="s">
        <v>125</v>
      </c>
      <c r="B114" s="20"/>
      <c r="C114" s="20"/>
      <c r="D114" s="20"/>
      <c r="E114" s="20"/>
      <c r="F114" s="20"/>
      <c r="G114" s="20"/>
      <c r="H114" s="11"/>
      <c r="I114" s="54">
        <f>TRUNC(SUM(I112:I113),2)</f>
        <v>5826.68</v>
      </c>
      <c r="J114" s="58"/>
      <c r="K114" s="45"/>
      <c r="L114" s="45"/>
      <c r="M114" s="45"/>
      <c r="N114" s="34"/>
      <c r="O114" s="34"/>
      <c r="P114" s="34"/>
      <c r="Q114" s="34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</row>
    <row r="115" ht="14.25" customHeight="1">
      <c r="A115" s="50"/>
      <c r="B115" s="51" t="s">
        <v>126</v>
      </c>
      <c r="C115" s="20"/>
      <c r="D115" s="20"/>
      <c r="E115" s="20"/>
      <c r="F115" s="20"/>
      <c r="G115" s="11"/>
      <c r="H115" s="87">
        <v>17.0</v>
      </c>
      <c r="I115" s="54">
        <f t="shared" ref="I115:I116" si="4">I114*H115</f>
        <v>99053.56</v>
      </c>
      <c r="J115" s="88"/>
      <c r="K115" s="45"/>
      <c r="L115" s="45"/>
      <c r="M115" s="45"/>
      <c r="N115" s="34"/>
      <c r="O115" s="34"/>
      <c r="P115" s="34"/>
      <c r="Q115" s="34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</row>
    <row r="116" ht="14.25" customHeight="1">
      <c r="A116" s="41"/>
      <c r="B116" s="41"/>
      <c r="C116" s="41"/>
      <c r="D116" s="41"/>
      <c r="E116" s="41"/>
      <c r="F116" s="41"/>
      <c r="G116" s="41"/>
      <c r="H116" s="37">
        <v>12.0</v>
      </c>
      <c r="I116" s="69">
        <f t="shared" si="4"/>
        <v>1188642.72</v>
      </c>
      <c r="J116" s="89"/>
      <c r="K116" s="46"/>
      <c r="L116" s="46"/>
      <c r="M116" s="45"/>
      <c r="N116" s="34"/>
      <c r="O116" s="34"/>
      <c r="P116" s="34"/>
      <c r="Q116" s="34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</row>
    <row r="117" ht="12.75" customHeight="1">
      <c r="A117" s="41"/>
      <c r="B117" s="41"/>
      <c r="C117" s="41"/>
      <c r="D117" s="41"/>
      <c r="E117" s="41"/>
      <c r="F117" s="41"/>
      <c r="G117" s="41"/>
      <c r="H117" s="55"/>
      <c r="I117" s="63"/>
      <c r="J117" s="46"/>
      <c r="K117" s="45"/>
      <c r="L117" s="45"/>
      <c r="M117" s="45"/>
      <c r="N117" s="34"/>
      <c r="O117" s="34"/>
      <c r="P117" s="34"/>
      <c r="Q117" s="34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</row>
    <row r="118" ht="14.2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</row>
    <row r="119" ht="14.2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</row>
    <row r="120" ht="14.2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</row>
    <row r="121" ht="14.2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</row>
    <row r="122" ht="14.2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</row>
    <row r="123" ht="14.2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</row>
    <row r="124" ht="14.2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</row>
    <row r="125" ht="14.2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</row>
    <row r="126" ht="14.2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</row>
    <row r="127" ht="14.2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</row>
    <row r="128" ht="14.2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</row>
    <row r="129" ht="14.2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</row>
    <row r="130" ht="14.2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</row>
    <row r="131" ht="14.2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</row>
    <row r="132" ht="14.2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</row>
    <row r="133" ht="14.2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</row>
    <row r="134" ht="14.2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</row>
    <row r="135" ht="14.2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</row>
    <row r="136" ht="14.2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</row>
    <row r="137" ht="14.2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</row>
    <row r="138" ht="14.2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</row>
    <row r="139" ht="14.2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</row>
    <row r="140" ht="14.2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</row>
    <row r="141" ht="14.2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</row>
    <row r="142" ht="14.2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</row>
    <row r="143" ht="14.2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</row>
    <row r="144" ht="14.2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</row>
    <row r="145" ht="14.2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</row>
    <row r="146" ht="14.2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</row>
    <row r="147" ht="14.2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</row>
    <row r="148" ht="14.2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</row>
    <row r="149" ht="14.2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</row>
    <row r="150" ht="14.2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</row>
    <row r="151" ht="14.2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</row>
    <row r="152" ht="14.2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</row>
    <row r="153" ht="14.2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4"/>
      <c r="K153" s="34"/>
      <c r="L153" s="34"/>
      <c r="M153" s="34"/>
      <c r="N153" s="34"/>
      <c r="O153" s="34"/>
      <c r="P153" s="34"/>
      <c r="Q153" s="34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</row>
    <row r="154" ht="14.2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4"/>
      <c r="K154" s="34"/>
      <c r="L154" s="34"/>
      <c r="M154" s="34"/>
      <c r="N154" s="34"/>
      <c r="O154" s="34"/>
      <c r="P154" s="34"/>
      <c r="Q154" s="34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</row>
    <row r="155" ht="14.2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4"/>
      <c r="K155" s="34"/>
      <c r="L155" s="34"/>
      <c r="M155" s="34"/>
      <c r="N155" s="34"/>
      <c r="O155" s="34"/>
      <c r="P155" s="34"/>
      <c r="Q155" s="34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</row>
    <row r="156" ht="14.2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4"/>
      <c r="K156" s="34"/>
      <c r="L156" s="34"/>
      <c r="M156" s="34"/>
      <c r="N156" s="34"/>
      <c r="O156" s="34"/>
      <c r="P156" s="34"/>
      <c r="Q156" s="34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</row>
    <row r="157" ht="14.2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4"/>
      <c r="K157" s="34"/>
      <c r="L157" s="34"/>
      <c r="M157" s="34"/>
      <c r="N157" s="34"/>
      <c r="O157" s="34"/>
      <c r="P157" s="34"/>
      <c r="Q157" s="34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</row>
    <row r="158" ht="14.2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4"/>
      <c r="K158" s="34"/>
      <c r="L158" s="34"/>
      <c r="M158" s="34"/>
      <c r="N158" s="34"/>
      <c r="O158" s="34"/>
      <c r="P158" s="34"/>
      <c r="Q158" s="34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</row>
    <row r="159" ht="14.2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4"/>
      <c r="K159" s="34"/>
      <c r="L159" s="34"/>
      <c r="M159" s="34"/>
      <c r="N159" s="34"/>
      <c r="O159" s="34"/>
      <c r="P159" s="34"/>
      <c r="Q159" s="34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</row>
    <row r="160" ht="14.2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4"/>
      <c r="K160" s="34"/>
      <c r="L160" s="34"/>
      <c r="M160" s="34"/>
      <c r="N160" s="34"/>
      <c r="O160" s="34"/>
      <c r="P160" s="34"/>
      <c r="Q160" s="34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</row>
    <row r="161" ht="14.2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4"/>
      <c r="K161" s="34"/>
      <c r="L161" s="34"/>
      <c r="M161" s="34"/>
      <c r="N161" s="34"/>
      <c r="O161" s="34"/>
      <c r="P161" s="34"/>
      <c r="Q161" s="34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</row>
    <row r="162" ht="14.2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4"/>
      <c r="K162" s="34"/>
      <c r="L162" s="34"/>
      <c r="M162" s="34"/>
      <c r="N162" s="34"/>
      <c r="O162" s="34"/>
      <c r="P162" s="34"/>
      <c r="Q162" s="34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</row>
    <row r="163" ht="14.2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4"/>
      <c r="K163" s="34"/>
      <c r="L163" s="34"/>
      <c r="M163" s="34"/>
      <c r="N163" s="34"/>
      <c r="O163" s="34"/>
      <c r="P163" s="34"/>
      <c r="Q163" s="34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</row>
    <row r="164" ht="14.2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4"/>
      <c r="K164" s="34"/>
      <c r="L164" s="34"/>
      <c r="M164" s="34"/>
      <c r="N164" s="34"/>
      <c r="O164" s="34"/>
      <c r="P164" s="34"/>
      <c r="Q164" s="34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</row>
    <row r="165" ht="14.2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4"/>
      <c r="K165" s="34"/>
      <c r="L165" s="34"/>
      <c r="M165" s="34"/>
      <c r="N165" s="34"/>
      <c r="O165" s="34"/>
      <c r="P165" s="34"/>
      <c r="Q165" s="34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</row>
    <row r="166" ht="14.2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4"/>
      <c r="K166" s="34"/>
      <c r="L166" s="34"/>
      <c r="M166" s="34"/>
      <c r="N166" s="34"/>
      <c r="O166" s="34"/>
      <c r="P166" s="34"/>
      <c r="Q166" s="34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</row>
    <row r="167" ht="14.2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4"/>
      <c r="K167" s="34"/>
      <c r="L167" s="34"/>
      <c r="M167" s="34"/>
      <c r="N167" s="34"/>
      <c r="O167" s="34"/>
      <c r="P167" s="34"/>
      <c r="Q167" s="34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</row>
    <row r="168" ht="14.2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4"/>
      <c r="K168" s="34"/>
      <c r="L168" s="34"/>
      <c r="M168" s="34"/>
      <c r="N168" s="34"/>
      <c r="O168" s="34"/>
      <c r="P168" s="34"/>
      <c r="Q168" s="34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</row>
    <row r="169" ht="14.2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4"/>
      <c r="K169" s="34"/>
      <c r="L169" s="34"/>
      <c r="M169" s="34"/>
      <c r="N169" s="34"/>
      <c r="O169" s="34"/>
      <c r="P169" s="34"/>
      <c r="Q169" s="34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</row>
    <row r="170" ht="14.2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4"/>
      <c r="K170" s="34"/>
      <c r="L170" s="34"/>
      <c r="M170" s="34"/>
      <c r="N170" s="34"/>
      <c r="O170" s="34"/>
      <c r="P170" s="34"/>
      <c r="Q170" s="34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</row>
    <row r="171" ht="14.2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4"/>
      <c r="K171" s="34"/>
      <c r="L171" s="34"/>
      <c r="M171" s="34"/>
      <c r="N171" s="34"/>
      <c r="O171" s="34"/>
      <c r="P171" s="34"/>
      <c r="Q171" s="34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</row>
    <row r="172" ht="14.2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4"/>
      <c r="K172" s="34"/>
      <c r="L172" s="34"/>
      <c r="M172" s="34"/>
      <c r="N172" s="34"/>
      <c r="O172" s="34"/>
      <c r="P172" s="34"/>
      <c r="Q172" s="34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</row>
    <row r="173" ht="14.2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4"/>
      <c r="K173" s="34"/>
      <c r="L173" s="34"/>
      <c r="M173" s="34"/>
      <c r="N173" s="34"/>
      <c r="O173" s="34"/>
      <c r="P173" s="34"/>
      <c r="Q173" s="34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</row>
    <row r="174" ht="14.2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4"/>
      <c r="K174" s="34"/>
      <c r="L174" s="34"/>
      <c r="M174" s="34"/>
      <c r="N174" s="34"/>
      <c r="O174" s="34"/>
      <c r="P174" s="34"/>
      <c r="Q174" s="34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</row>
    <row r="175" ht="14.2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4"/>
      <c r="K175" s="34"/>
      <c r="L175" s="34"/>
      <c r="M175" s="34"/>
      <c r="N175" s="34"/>
      <c r="O175" s="34"/>
      <c r="P175" s="34"/>
      <c r="Q175" s="34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</row>
    <row r="176" ht="14.2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4"/>
      <c r="K176" s="34"/>
      <c r="L176" s="34"/>
      <c r="M176" s="34"/>
      <c r="N176" s="34"/>
      <c r="O176" s="34"/>
      <c r="P176" s="34"/>
      <c r="Q176" s="34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</row>
    <row r="177" ht="14.2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4"/>
      <c r="K177" s="34"/>
      <c r="L177" s="34"/>
      <c r="M177" s="34"/>
      <c r="N177" s="34"/>
      <c r="O177" s="34"/>
      <c r="P177" s="34"/>
      <c r="Q177" s="34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</row>
    <row r="178" ht="14.2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4"/>
      <c r="K178" s="34"/>
      <c r="L178" s="34"/>
      <c r="M178" s="34"/>
      <c r="N178" s="34"/>
      <c r="O178" s="34"/>
      <c r="P178" s="34"/>
      <c r="Q178" s="34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</row>
    <row r="179" ht="14.2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4"/>
      <c r="K179" s="34"/>
      <c r="L179" s="34"/>
      <c r="M179" s="34"/>
      <c r="N179" s="34"/>
      <c r="O179" s="34"/>
      <c r="P179" s="34"/>
      <c r="Q179" s="34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</row>
    <row r="180" ht="14.2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4"/>
      <c r="K180" s="34"/>
      <c r="L180" s="34"/>
      <c r="M180" s="34"/>
      <c r="N180" s="34"/>
      <c r="O180" s="34"/>
      <c r="P180" s="34"/>
      <c r="Q180" s="34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</row>
    <row r="181" ht="14.2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4"/>
      <c r="K181" s="34"/>
      <c r="L181" s="34"/>
      <c r="M181" s="34"/>
      <c r="N181" s="34"/>
      <c r="O181" s="34"/>
      <c r="P181" s="34"/>
      <c r="Q181" s="34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</row>
    <row r="182" ht="14.2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4"/>
      <c r="K182" s="34"/>
      <c r="L182" s="34"/>
      <c r="M182" s="34"/>
      <c r="N182" s="34"/>
      <c r="O182" s="34"/>
      <c r="P182" s="34"/>
      <c r="Q182" s="34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</row>
    <row r="183" ht="14.2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4"/>
      <c r="K183" s="34"/>
      <c r="L183" s="34"/>
      <c r="M183" s="34"/>
      <c r="N183" s="34"/>
      <c r="O183" s="34"/>
      <c r="P183" s="34"/>
      <c r="Q183" s="34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</row>
    <row r="184" ht="14.2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4"/>
      <c r="K184" s="34"/>
      <c r="L184" s="34"/>
      <c r="M184" s="34"/>
      <c r="N184" s="34"/>
      <c r="O184" s="34"/>
      <c r="P184" s="34"/>
      <c r="Q184" s="34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</row>
    <row r="185" ht="14.2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4"/>
      <c r="K185" s="34"/>
      <c r="L185" s="34"/>
      <c r="M185" s="34"/>
      <c r="N185" s="34"/>
      <c r="O185" s="34"/>
      <c r="P185" s="34"/>
      <c r="Q185" s="34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</row>
    <row r="186" ht="14.2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4"/>
      <c r="K186" s="34"/>
      <c r="L186" s="34"/>
      <c r="M186" s="34"/>
      <c r="N186" s="34"/>
      <c r="O186" s="34"/>
      <c r="P186" s="34"/>
      <c r="Q186" s="34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</row>
    <row r="187" ht="14.2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4"/>
      <c r="K187" s="34"/>
      <c r="L187" s="34"/>
      <c r="M187" s="34"/>
      <c r="N187" s="34"/>
      <c r="O187" s="34"/>
      <c r="P187" s="34"/>
      <c r="Q187" s="34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</row>
    <row r="188" ht="14.2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4"/>
      <c r="K188" s="34"/>
      <c r="L188" s="34"/>
      <c r="M188" s="34"/>
      <c r="N188" s="34"/>
      <c r="O188" s="34"/>
      <c r="P188" s="34"/>
      <c r="Q188" s="34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</row>
    <row r="189" ht="14.2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4"/>
      <c r="K189" s="34"/>
      <c r="L189" s="34"/>
      <c r="M189" s="34"/>
      <c r="N189" s="34"/>
      <c r="O189" s="34"/>
      <c r="P189" s="34"/>
      <c r="Q189" s="34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</row>
    <row r="190" ht="14.2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4"/>
      <c r="K190" s="34"/>
      <c r="L190" s="34"/>
      <c r="M190" s="34"/>
      <c r="N190" s="34"/>
      <c r="O190" s="34"/>
      <c r="P190" s="34"/>
      <c r="Q190" s="34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</row>
    <row r="191" ht="14.2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4"/>
      <c r="K191" s="34"/>
      <c r="L191" s="34"/>
      <c r="M191" s="34"/>
      <c r="N191" s="34"/>
      <c r="O191" s="34"/>
      <c r="P191" s="34"/>
      <c r="Q191" s="34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</row>
    <row r="192" ht="14.2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4"/>
      <c r="K192" s="34"/>
      <c r="L192" s="34"/>
      <c r="M192" s="34"/>
      <c r="N192" s="34"/>
      <c r="O192" s="34"/>
      <c r="P192" s="34"/>
      <c r="Q192" s="34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</row>
    <row r="193" ht="14.2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4"/>
      <c r="K193" s="34"/>
      <c r="L193" s="34"/>
      <c r="M193" s="34"/>
      <c r="N193" s="34"/>
      <c r="O193" s="34"/>
      <c r="P193" s="34"/>
      <c r="Q193" s="34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</row>
    <row r="194" ht="14.2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4"/>
      <c r="K194" s="34"/>
      <c r="L194" s="34"/>
      <c r="M194" s="34"/>
      <c r="N194" s="34"/>
      <c r="O194" s="34"/>
      <c r="P194" s="34"/>
      <c r="Q194" s="34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</row>
    <row r="195" ht="14.2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4"/>
      <c r="K195" s="34"/>
      <c r="L195" s="34"/>
      <c r="M195" s="34"/>
      <c r="N195" s="34"/>
      <c r="O195" s="34"/>
      <c r="P195" s="34"/>
      <c r="Q195" s="34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</row>
    <row r="196" ht="14.2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4"/>
      <c r="K196" s="34"/>
      <c r="L196" s="34"/>
      <c r="M196" s="34"/>
      <c r="N196" s="34"/>
      <c r="O196" s="34"/>
      <c r="P196" s="34"/>
      <c r="Q196" s="34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</row>
    <row r="197" ht="14.2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4"/>
      <c r="K197" s="34"/>
      <c r="L197" s="34"/>
      <c r="M197" s="34"/>
      <c r="N197" s="34"/>
      <c r="O197" s="34"/>
      <c r="P197" s="34"/>
      <c r="Q197" s="34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</row>
    <row r="198" ht="14.2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4"/>
      <c r="K198" s="34"/>
      <c r="L198" s="34"/>
      <c r="M198" s="34"/>
      <c r="N198" s="34"/>
      <c r="O198" s="34"/>
      <c r="P198" s="34"/>
      <c r="Q198" s="34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</row>
    <row r="199" ht="14.2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4"/>
      <c r="K199" s="34"/>
      <c r="L199" s="34"/>
      <c r="M199" s="34"/>
      <c r="N199" s="34"/>
      <c r="O199" s="34"/>
      <c r="P199" s="34"/>
      <c r="Q199" s="34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</row>
    <row r="200" ht="14.2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4"/>
      <c r="K200" s="34"/>
      <c r="L200" s="34"/>
      <c r="M200" s="34"/>
      <c r="N200" s="34"/>
      <c r="O200" s="34"/>
      <c r="P200" s="34"/>
      <c r="Q200" s="34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</row>
    <row r="201" ht="14.2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4"/>
      <c r="K201" s="34"/>
      <c r="L201" s="34"/>
      <c r="M201" s="34"/>
      <c r="N201" s="34"/>
      <c r="O201" s="34"/>
      <c r="P201" s="34"/>
      <c r="Q201" s="34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</row>
    <row r="202" ht="14.2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4"/>
      <c r="K202" s="34"/>
      <c r="L202" s="34"/>
      <c r="M202" s="34"/>
      <c r="N202" s="34"/>
      <c r="O202" s="34"/>
      <c r="P202" s="34"/>
      <c r="Q202" s="34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</row>
    <row r="203" ht="14.2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4"/>
      <c r="K203" s="34"/>
      <c r="L203" s="34"/>
      <c r="M203" s="34"/>
      <c r="N203" s="34"/>
      <c r="O203" s="34"/>
      <c r="P203" s="34"/>
      <c r="Q203" s="34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</row>
    <row r="204" ht="14.2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4"/>
      <c r="K204" s="34"/>
      <c r="L204" s="34"/>
      <c r="M204" s="34"/>
      <c r="N204" s="34"/>
      <c r="O204" s="34"/>
      <c r="P204" s="34"/>
      <c r="Q204" s="34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</row>
    <row r="205" ht="14.2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4"/>
      <c r="K205" s="34"/>
      <c r="L205" s="34"/>
      <c r="M205" s="34"/>
      <c r="N205" s="34"/>
      <c r="O205" s="34"/>
      <c r="P205" s="34"/>
      <c r="Q205" s="34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</row>
    <row r="206" ht="14.2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4"/>
      <c r="K206" s="34"/>
      <c r="L206" s="34"/>
      <c r="M206" s="34"/>
      <c r="N206" s="34"/>
      <c r="O206" s="34"/>
      <c r="P206" s="34"/>
      <c r="Q206" s="34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</row>
    <row r="207" ht="14.2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4"/>
      <c r="K207" s="34"/>
      <c r="L207" s="34"/>
      <c r="M207" s="34"/>
      <c r="N207" s="34"/>
      <c r="O207" s="34"/>
      <c r="P207" s="34"/>
      <c r="Q207" s="34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</row>
    <row r="208" ht="14.2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4"/>
      <c r="K208" s="34"/>
      <c r="L208" s="34"/>
      <c r="M208" s="34"/>
      <c r="N208" s="34"/>
      <c r="O208" s="34"/>
      <c r="P208" s="34"/>
      <c r="Q208" s="34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</row>
    <row r="209" ht="14.2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4"/>
      <c r="K209" s="34"/>
      <c r="L209" s="34"/>
      <c r="M209" s="34"/>
      <c r="N209" s="34"/>
      <c r="O209" s="34"/>
      <c r="P209" s="34"/>
      <c r="Q209" s="34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</row>
    <row r="210" ht="14.2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4"/>
      <c r="K210" s="34"/>
      <c r="L210" s="34"/>
      <c r="M210" s="34"/>
      <c r="N210" s="34"/>
      <c r="O210" s="34"/>
      <c r="P210" s="34"/>
      <c r="Q210" s="34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</row>
    <row r="211" ht="14.2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4"/>
      <c r="K211" s="34"/>
      <c r="L211" s="34"/>
      <c r="M211" s="34"/>
      <c r="N211" s="34"/>
      <c r="O211" s="34"/>
      <c r="P211" s="34"/>
      <c r="Q211" s="34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</row>
    <row r="212" ht="14.2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4"/>
      <c r="K212" s="34"/>
      <c r="L212" s="34"/>
      <c r="M212" s="34"/>
      <c r="N212" s="34"/>
      <c r="O212" s="34"/>
      <c r="P212" s="34"/>
      <c r="Q212" s="34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</row>
    <row r="213" ht="14.2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4"/>
      <c r="K213" s="34"/>
      <c r="L213" s="34"/>
      <c r="M213" s="34"/>
      <c r="N213" s="34"/>
      <c r="O213" s="34"/>
      <c r="P213" s="34"/>
      <c r="Q213" s="34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</row>
    <row r="214" ht="14.2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4"/>
      <c r="K214" s="34"/>
      <c r="L214" s="34"/>
      <c r="M214" s="34"/>
      <c r="N214" s="34"/>
      <c r="O214" s="34"/>
      <c r="P214" s="34"/>
      <c r="Q214" s="34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</row>
    <row r="215" ht="14.2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4"/>
      <c r="K215" s="34"/>
      <c r="L215" s="34"/>
      <c r="M215" s="34"/>
      <c r="N215" s="34"/>
      <c r="O215" s="34"/>
      <c r="P215" s="34"/>
      <c r="Q215" s="34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</row>
    <row r="216" ht="14.2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4"/>
      <c r="K216" s="34"/>
      <c r="L216" s="34"/>
      <c r="M216" s="34"/>
      <c r="N216" s="34"/>
      <c r="O216" s="34"/>
      <c r="P216" s="34"/>
      <c r="Q216" s="34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</row>
    <row r="217" ht="14.2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4"/>
      <c r="K217" s="34"/>
      <c r="L217" s="34"/>
      <c r="M217" s="34"/>
      <c r="N217" s="34"/>
      <c r="O217" s="34"/>
      <c r="P217" s="34"/>
      <c r="Q217" s="34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</row>
    <row r="218" ht="14.2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4"/>
      <c r="K218" s="34"/>
      <c r="L218" s="34"/>
      <c r="M218" s="34"/>
      <c r="N218" s="34"/>
      <c r="O218" s="34"/>
      <c r="P218" s="34"/>
      <c r="Q218" s="34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</row>
    <row r="219" ht="14.2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4"/>
      <c r="K219" s="34"/>
      <c r="L219" s="34"/>
      <c r="M219" s="34"/>
      <c r="N219" s="34"/>
      <c r="O219" s="34"/>
      <c r="P219" s="34"/>
      <c r="Q219" s="34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</row>
    <row r="220" ht="14.2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4"/>
      <c r="K220" s="34"/>
      <c r="L220" s="34"/>
      <c r="M220" s="34"/>
      <c r="N220" s="34"/>
      <c r="O220" s="34"/>
      <c r="P220" s="34"/>
      <c r="Q220" s="34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</row>
    <row r="221" ht="14.2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4"/>
      <c r="K221" s="34"/>
      <c r="L221" s="34"/>
      <c r="M221" s="34"/>
      <c r="N221" s="34"/>
      <c r="O221" s="34"/>
      <c r="P221" s="34"/>
      <c r="Q221" s="34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</row>
    <row r="222" ht="14.2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4"/>
      <c r="K222" s="34"/>
      <c r="L222" s="34"/>
      <c r="M222" s="34"/>
      <c r="N222" s="34"/>
      <c r="O222" s="34"/>
      <c r="P222" s="34"/>
      <c r="Q222" s="34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</row>
    <row r="223" ht="14.2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4"/>
      <c r="K223" s="34"/>
      <c r="L223" s="34"/>
      <c r="M223" s="34"/>
      <c r="N223" s="34"/>
      <c r="O223" s="34"/>
      <c r="P223" s="34"/>
      <c r="Q223" s="34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</row>
    <row r="224" ht="14.2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4"/>
      <c r="K224" s="34"/>
      <c r="L224" s="34"/>
      <c r="M224" s="34"/>
      <c r="N224" s="34"/>
      <c r="O224" s="34"/>
      <c r="P224" s="34"/>
      <c r="Q224" s="34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</row>
    <row r="225" ht="14.2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4"/>
      <c r="K225" s="34"/>
      <c r="L225" s="34"/>
      <c r="M225" s="34"/>
      <c r="N225" s="34"/>
      <c r="O225" s="34"/>
      <c r="P225" s="34"/>
      <c r="Q225" s="34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</row>
    <row r="226" ht="14.2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4"/>
      <c r="K226" s="34"/>
      <c r="L226" s="34"/>
      <c r="M226" s="34"/>
      <c r="N226" s="34"/>
      <c r="O226" s="34"/>
      <c r="P226" s="34"/>
      <c r="Q226" s="34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</row>
    <row r="227" ht="14.2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4"/>
      <c r="K227" s="34"/>
      <c r="L227" s="34"/>
      <c r="M227" s="34"/>
      <c r="N227" s="34"/>
      <c r="O227" s="34"/>
      <c r="P227" s="34"/>
      <c r="Q227" s="34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</row>
    <row r="228" ht="14.2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4"/>
      <c r="K228" s="34"/>
      <c r="L228" s="34"/>
      <c r="M228" s="34"/>
      <c r="N228" s="34"/>
      <c r="O228" s="34"/>
      <c r="P228" s="34"/>
      <c r="Q228" s="34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</row>
    <row r="229" ht="14.2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4"/>
      <c r="K229" s="34"/>
      <c r="L229" s="34"/>
      <c r="M229" s="34"/>
      <c r="N229" s="34"/>
      <c r="O229" s="34"/>
      <c r="P229" s="34"/>
      <c r="Q229" s="34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</row>
    <row r="230" ht="14.2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4"/>
      <c r="K230" s="34"/>
      <c r="L230" s="34"/>
      <c r="M230" s="34"/>
      <c r="N230" s="34"/>
      <c r="O230" s="34"/>
      <c r="P230" s="34"/>
      <c r="Q230" s="34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</row>
    <row r="231" ht="14.2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4"/>
      <c r="K231" s="34"/>
      <c r="L231" s="34"/>
      <c r="M231" s="34"/>
      <c r="N231" s="34"/>
      <c r="O231" s="34"/>
      <c r="P231" s="34"/>
      <c r="Q231" s="34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</row>
    <row r="232" ht="14.2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4"/>
      <c r="K232" s="34"/>
      <c r="L232" s="34"/>
      <c r="M232" s="34"/>
      <c r="N232" s="34"/>
      <c r="O232" s="34"/>
      <c r="P232" s="34"/>
      <c r="Q232" s="34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</row>
    <row r="233" ht="14.2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4"/>
      <c r="K233" s="34"/>
      <c r="L233" s="34"/>
      <c r="M233" s="34"/>
      <c r="N233" s="34"/>
      <c r="O233" s="34"/>
      <c r="P233" s="34"/>
      <c r="Q233" s="34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</row>
    <row r="234" ht="14.2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4"/>
      <c r="K234" s="34"/>
      <c r="L234" s="34"/>
      <c r="M234" s="34"/>
      <c r="N234" s="34"/>
      <c r="O234" s="34"/>
      <c r="P234" s="34"/>
      <c r="Q234" s="34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</row>
    <row r="235" ht="14.2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4"/>
      <c r="K235" s="34"/>
      <c r="L235" s="34"/>
      <c r="M235" s="34"/>
      <c r="N235" s="34"/>
      <c r="O235" s="34"/>
      <c r="P235" s="34"/>
      <c r="Q235" s="34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</row>
    <row r="236" ht="14.2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4"/>
      <c r="K236" s="34"/>
      <c r="L236" s="34"/>
      <c r="M236" s="34"/>
      <c r="N236" s="34"/>
      <c r="O236" s="34"/>
      <c r="P236" s="34"/>
      <c r="Q236" s="34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</row>
    <row r="237" ht="14.2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4"/>
      <c r="K237" s="34"/>
      <c r="L237" s="34"/>
      <c r="M237" s="34"/>
      <c r="N237" s="34"/>
      <c r="O237" s="34"/>
      <c r="P237" s="34"/>
      <c r="Q237" s="34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</row>
    <row r="238" ht="14.2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4"/>
      <c r="K238" s="34"/>
      <c r="L238" s="34"/>
      <c r="M238" s="34"/>
      <c r="N238" s="34"/>
      <c r="O238" s="34"/>
      <c r="P238" s="34"/>
      <c r="Q238" s="34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</row>
    <row r="239" ht="14.2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4"/>
      <c r="K239" s="34"/>
      <c r="L239" s="34"/>
      <c r="M239" s="34"/>
      <c r="N239" s="34"/>
      <c r="O239" s="34"/>
      <c r="P239" s="34"/>
      <c r="Q239" s="34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</row>
    <row r="240" ht="14.2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4"/>
      <c r="K240" s="34"/>
      <c r="L240" s="34"/>
      <c r="M240" s="34"/>
      <c r="N240" s="34"/>
      <c r="O240" s="34"/>
      <c r="P240" s="34"/>
      <c r="Q240" s="34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</row>
    <row r="241" ht="14.2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4"/>
      <c r="K241" s="34"/>
      <c r="L241" s="34"/>
      <c r="M241" s="34"/>
      <c r="N241" s="34"/>
      <c r="O241" s="34"/>
      <c r="P241" s="34"/>
      <c r="Q241" s="34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</row>
    <row r="242" ht="14.2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4"/>
      <c r="K242" s="34"/>
      <c r="L242" s="34"/>
      <c r="M242" s="34"/>
      <c r="N242" s="34"/>
      <c r="O242" s="34"/>
      <c r="P242" s="34"/>
      <c r="Q242" s="34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</row>
    <row r="243" ht="14.2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4"/>
      <c r="K243" s="34"/>
      <c r="L243" s="34"/>
      <c r="M243" s="34"/>
      <c r="N243" s="34"/>
      <c r="O243" s="34"/>
      <c r="P243" s="34"/>
      <c r="Q243" s="34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</row>
    <row r="244" ht="14.2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4"/>
      <c r="K244" s="34"/>
      <c r="L244" s="34"/>
      <c r="M244" s="34"/>
      <c r="N244" s="34"/>
      <c r="O244" s="34"/>
      <c r="P244" s="34"/>
      <c r="Q244" s="34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</row>
    <row r="245" ht="14.2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4"/>
      <c r="K245" s="34"/>
      <c r="L245" s="34"/>
      <c r="M245" s="34"/>
      <c r="N245" s="34"/>
      <c r="O245" s="34"/>
      <c r="P245" s="34"/>
      <c r="Q245" s="34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</row>
    <row r="246" ht="14.2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4"/>
      <c r="K246" s="34"/>
      <c r="L246" s="34"/>
      <c r="M246" s="34"/>
      <c r="N246" s="34"/>
      <c r="O246" s="34"/>
      <c r="P246" s="34"/>
      <c r="Q246" s="34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</row>
    <row r="247" ht="14.2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4"/>
      <c r="K247" s="34"/>
      <c r="L247" s="34"/>
      <c r="M247" s="34"/>
      <c r="N247" s="34"/>
      <c r="O247" s="34"/>
      <c r="P247" s="34"/>
      <c r="Q247" s="34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</row>
    <row r="248" ht="14.2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4"/>
      <c r="K248" s="34"/>
      <c r="L248" s="34"/>
      <c r="M248" s="34"/>
      <c r="N248" s="34"/>
      <c r="O248" s="34"/>
      <c r="P248" s="34"/>
      <c r="Q248" s="34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</row>
    <row r="249" ht="14.2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4"/>
      <c r="K249" s="34"/>
      <c r="L249" s="34"/>
      <c r="M249" s="34"/>
      <c r="N249" s="34"/>
      <c r="O249" s="34"/>
      <c r="P249" s="34"/>
      <c r="Q249" s="34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</row>
    <row r="250" ht="14.2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4"/>
      <c r="K250" s="34"/>
      <c r="L250" s="34"/>
      <c r="M250" s="34"/>
      <c r="N250" s="34"/>
      <c r="O250" s="34"/>
      <c r="P250" s="34"/>
      <c r="Q250" s="34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</row>
    <row r="251" ht="14.2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4"/>
      <c r="K251" s="34"/>
      <c r="L251" s="34"/>
      <c r="M251" s="34"/>
      <c r="N251" s="34"/>
      <c r="O251" s="34"/>
      <c r="P251" s="34"/>
      <c r="Q251" s="34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</row>
    <row r="252" ht="14.2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4"/>
      <c r="K252" s="34"/>
      <c r="L252" s="34"/>
      <c r="M252" s="34"/>
      <c r="N252" s="34"/>
      <c r="O252" s="34"/>
      <c r="P252" s="34"/>
      <c r="Q252" s="34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</row>
    <row r="253" ht="14.2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4"/>
      <c r="K253" s="34"/>
      <c r="L253" s="34"/>
      <c r="M253" s="34"/>
      <c r="N253" s="34"/>
      <c r="O253" s="34"/>
      <c r="P253" s="34"/>
      <c r="Q253" s="34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</row>
    <row r="254" ht="14.2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4"/>
      <c r="K254" s="34"/>
      <c r="L254" s="34"/>
      <c r="M254" s="34"/>
      <c r="N254" s="34"/>
      <c r="O254" s="34"/>
      <c r="P254" s="34"/>
      <c r="Q254" s="34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</row>
    <row r="255" ht="14.2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4"/>
      <c r="K255" s="34"/>
      <c r="L255" s="34"/>
      <c r="M255" s="34"/>
      <c r="N255" s="34"/>
      <c r="O255" s="34"/>
      <c r="P255" s="34"/>
      <c r="Q255" s="34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</row>
    <row r="256" ht="14.2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4"/>
      <c r="K256" s="34"/>
      <c r="L256" s="34"/>
      <c r="M256" s="34"/>
      <c r="N256" s="34"/>
      <c r="O256" s="34"/>
      <c r="P256" s="34"/>
      <c r="Q256" s="34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</row>
    <row r="257" ht="14.2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4"/>
      <c r="K257" s="34"/>
      <c r="L257" s="34"/>
      <c r="M257" s="34"/>
      <c r="N257" s="34"/>
      <c r="O257" s="34"/>
      <c r="P257" s="34"/>
      <c r="Q257" s="34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</row>
    <row r="258" ht="14.2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4"/>
      <c r="K258" s="34"/>
      <c r="L258" s="34"/>
      <c r="M258" s="34"/>
      <c r="N258" s="34"/>
      <c r="O258" s="34"/>
      <c r="P258" s="34"/>
      <c r="Q258" s="34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</row>
    <row r="259" ht="14.2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4"/>
      <c r="K259" s="34"/>
      <c r="L259" s="34"/>
      <c r="M259" s="34"/>
      <c r="N259" s="34"/>
      <c r="O259" s="34"/>
      <c r="P259" s="34"/>
      <c r="Q259" s="34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</row>
    <row r="260" ht="14.2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4"/>
      <c r="K260" s="34"/>
      <c r="L260" s="34"/>
      <c r="M260" s="34"/>
      <c r="N260" s="34"/>
      <c r="O260" s="34"/>
      <c r="P260" s="34"/>
      <c r="Q260" s="34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</row>
    <row r="261" ht="14.2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4"/>
      <c r="K261" s="34"/>
      <c r="L261" s="34"/>
      <c r="M261" s="34"/>
      <c r="N261" s="34"/>
      <c r="O261" s="34"/>
      <c r="P261" s="34"/>
      <c r="Q261" s="34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</row>
    <row r="262" ht="14.2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4"/>
      <c r="K262" s="34"/>
      <c r="L262" s="34"/>
      <c r="M262" s="34"/>
      <c r="N262" s="34"/>
      <c r="O262" s="34"/>
      <c r="P262" s="34"/>
      <c r="Q262" s="34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</row>
    <row r="263" ht="14.2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4"/>
      <c r="K263" s="34"/>
      <c r="L263" s="34"/>
      <c r="M263" s="34"/>
      <c r="N263" s="34"/>
      <c r="O263" s="34"/>
      <c r="P263" s="34"/>
      <c r="Q263" s="34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</row>
    <row r="264" ht="14.2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4"/>
      <c r="K264" s="34"/>
      <c r="L264" s="34"/>
      <c r="M264" s="34"/>
      <c r="N264" s="34"/>
      <c r="O264" s="34"/>
      <c r="P264" s="34"/>
      <c r="Q264" s="34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</row>
    <row r="265" ht="14.2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4"/>
      <c r="K265" s="34"/>
      <c r="L265" s="34"/>
      <c r="M265" s="34"/>
      <c r="N265" s="34"/>
      <c r="O265" s="34"/>
      <c r="P265" s="34"/>
      <c r="Q265" s="34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</row>
    <row r="266" ht="14.2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4"/>
      <c r="K266" s="34"/>
      <c r="L266" s="34"/>
      <c r="M266" s="34"/>
      <c r="N266" s="34"/>
      <c r="O266" s="34"/>
      <c r="P266" s="34"/>
      <c r="Q266" s="34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</row>
    <row r="267" ht="14.2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4"/>
      <c r="K267" s="34"/>
      <c r="L267" s="34"/>
      <c r="M267" s="34"/>
      <c r="N267" s="34"/>
      <c r="O267" s="34"/>
      <c r="P267" s="34"/>
      <c r="Q267" s="34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</row>
    <row r="268" ht="14.2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4"/>
      <c r="K268" s="34"/>
      <c r="L268" s="34"/>
      <c r="M268" s="34"/>
      <c r="N268" s="34"/>
      <c r="O268" s="34"/>
      <c r="P268" s="34"/>
      <c r="Q268" s="34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</row>
    <row r="269" ht="14.2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4"/>
      <c r="K269" s="34"/>
      <c r="L269" s="34"/>
      <c r="M269" s="34"/>
      <c r="N269" s="34"/>
      <c r="O269" s="34"/>
      <c r="P269" s="34"/>
      <c r="Q269" s="34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</row>
    <row r="270" ht="14.2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4"/>
      <c r="K270" s="34"/>
      <c r="L270" s="34"/>
      <c r="M270" s="34"/>
      <c r="N270" s="34"/>
      <c r="O270" s="34"/>
      <c r="P270" s="34"/>
      <c r="Q270" s="34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</row>
    <row r="271" ht="14.2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4"/>
      <c r="K271" s="34"/>
      <c r="L271" s="34"/>
      <c r="M271" s="34"/>
      <c r="N271" s="34"/>
      <c r="O271" s="34"/>
      <c r="P271" s="34"/>
      <c r="Q271" s="34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</row>
    <row r="272" ht="14.2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4"/>
      <c r="K272" s="34"/>
      <c r="L272" s="34"/>
      <c r="M272" s="34"/>
      <c r="N272" s="34"/>
      <c r="O272" s="34"/>
      <c r="P272" s="34"/>
      <c r="Q272" s="34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</row>
    <row r="273" ht="14.2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4"/>
      <c r="K273" s="34"/>
      <c r="L273" s="34"/>
      <c r="M273" s="34"/>
      <c r="N273" s="34"/>
      <c r="O273" s="34"/>
      <c r="P273" s="34"/>
      <c r="Q273" s="34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</row>
    <row r="274" ht="14.2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4"/>
      <c r="K274" s="34"/>
      <c r="L274" s="34"/>
      <c r="M274" s="34"/>
      <c r="N274" s="34"/>
      <c r="O274" s="34"/>
      <c r="P274" s="34"/>
      <c r="Q274" s="34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</row>
    <row r="275" ht="14.2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4"/>
      <c r="K275" s="34"/>
      <c r="L275" s="34"/>
      <c r="M275" s="34"/>
      <c r="N275" s="34"/>
      <c r="O275" s="34"/>
      <c r="P275" s="34"/>
      <c r="Q275" s="34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</row>
    <row r="276" ht="14.2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4"/>
      <c r="K276" s="34"/>
      <c r="L276" s="34"/>
      <c r="M276" s="34"/>
      <c r="N276" s="34"/>
      <c r="O276" s="34"/>
      <c r="P276" s="34"/>
      <c r="Q276" s="34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</row>
    <row r="277" ht="14.2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4"/>
      <c r="K277" s="34"/>
      <c r="L277" s="34"/>
      <c r="M277" s="34"/>
      <c r="N277" s="34"/>
      <c r="O277" s="34"/>
      <c r="P277" s="34"/>
      <c r="Q277" s="34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</row>
    <row r="278" ht="14.2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4"/>
      <c r="K278" s="34"/>
      <c r="L278" s="34"/>
      <c r="M278" s="34"/>
      <c r="N278" s="34"/>
      <c r="O278" s="34"/>
      <c r="P278" s="34"/>
      <c r="Q278" s="34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</row>
    <row r="279" ht="14.2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4"/>
      <c r="K279" s="34"/>
      <c r="L279" s="34"/>
      <c r="M279" s="34"/>
      <c r="N279" s="34"/>
      <c r="O279" s="34"/>
      <c r="P279" s="34"/>
      <c r="Q279" s="34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</row>
    <row r="280" ht="14.2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4"/>
      <c r="K280" s="34"/>
      <c r="L280" s="34"/>
      <c r="M280" s="34"/>
      <c r="N280" s="34"/>
      <c r="O280" s="34"/>
      <c r="P280" s="34"/>
      <c r="Q280" s="34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</row>
    <row r="281" ht="14.2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4"/>
      <c r="K281" s="34"/>
      <c r="L281" s="34"/>
      <c r="M281" s="34"/>
      <c r="N281" s="34"/>
      <c r="O281" s="34"/>
      <c r="P281" s="34"/>
      <c r="Q281" s="34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</row>
    <row r="282" ht="14.2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4"/>
      <c r="K282" s="34"/>
      <c r="L282" s="34"/>
      <c r="M282" s="34"/>
      <c r="N282" s="34"/>
      <c r="O282" s="34"/>
      <c r="P282" s="34"/>
      <c r="Q282" s="34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</row>
    <row r="283" ht="14.2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4"/>
      <c r="K283" s="34"/>
      <c r="L283" s="34"/>
      <c r="M283" s="34"/>
      <c r="N283" s="34"/>
      <c r="O283" s="34"/>
      <c r="P283" s="34"/>
      <c r="Q283" s="34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</row>
    <row r="284" ht="14.2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4"/>
      <c r="K284" s="34"/>
      <c r="L284" s="34"/>
      <c r="M284" s="34"/>
      <c r="N284" s="34"/>
      <c r="O284" s="34"/>
      <c r="P284" s="34"/>
      <c r="Q284" s="34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</row>
    <row r="285" ht="14.2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4"/>
      <c r="K285" s="34"/>
      <c r="L285" s="34"/>
      <c r="M285" s="34"/>
      <c r="N285" s="34"/>
      <c r="O285" s="34"/>
      <c r="P285" s="34"/>
      <c r="Q285" s="34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</row>
    <row r="286" ht="14.2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4"/>
      <c r="K286" s="34"/>
      <c r="L286" s="34"/>
      <c r="M286" s="34"/>
      <c r="N286" s="34"/>
      <c r="O286" s="34"/>
      <c r="P286" s="34"/>
      <c r="Q286" s="34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</row>
    <row r="287" ht="14.2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4"/>
      <c r="K287" s="34"/>
      <c r="L287" s="34"/>
      <c r="M287" s="34"/>
      <c r="N287" s="34"/>
      <c r="O287" s="34"/>
      <c r="P287" s="34"/>
      <c r="Q287" s="34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</row>
    <row r="288" ht="14.2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4"/>
      <c r="K288" s="34"/>
      <c r="L288" s="34"/>
      <c r="M288" s="34"/>
      <c r="N288" s="34"/>
      <c r="O288" s="34"/>
      <c r="P288" s="34"/>
      <c r="Q288" s="34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</row>
    <row r="289" ht="14.2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4"/>
      <c r="K289" s="34"/>
      <c r="L289" s="34"/>
      <c r="M289" s="34"/>
      <c r="N289" s="34"/>
      <c r="O289" s="34"/>
      <c r="P289" s="34"/>
      <c r="Q289" s="34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</row>
    <row r="290" ht="14.2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4"/>
      <c r="K290" s="34"/>
      <c r="L290" s="34"/>
      <c r="M290" s="34"/>
      <c r="N290" s="34"/>
      <c r="O290" s="34"/>
      <c r="P290" s="34"/>
      <c r="Q290" s="34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</row>
    <row r="291" ht="14.2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4"/>
      <c r="K291" s="34"/>
      <c r="L291" s="34"/>
      <c r="M291" s="34"/>
      <c r="N291" s="34"/>
      <c r="O291" s="34"/>
      <c r="P291" s="34"/>
      <c r="Q291" s="34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</row>
    <row r="292" ht="14.2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4"/>
      <c r="K292" s="34"/>
      <c r="L292" s="34"/>
      <c r="M292" s="34"/>
      <c r="N292" s="34"/>
      <c r="O292" s="34"/>
      <c r="P292" s="34"/>
      <c r="Q292" s="34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</row>
    <row r="293" ht="14.2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4"/>
      <c r="K293" s="34"/>
      <c r="L293" s="34"/>
      <c r="M293" s="34"/>
      <c r="N293" s="34"/>
      <c r="O293" s="34"/>
      <c r="P293" s="34"/>
      <c r="Q293" s="34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</row>
    <row r="294" ht="14.2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4"/>
      <c r="K294" s="34"/>
      <c r="L294" s="34"/>
      <c r="M294" s="34"/>
      <c r="N294" s="34"/>
      <c r="O294" s="34"/>
      <c r="P294" s="34"/>
      <c r="Q294" s="34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</row>
    <row r="295" ht="14.2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4"/>
      <c r="K295" s="34"/>
      <c r="L295" s="34"/>
      <c r="M295" s="34"/>
      <c r="N295" s="34"/>
      <c r="O295" s="34"/>
      <c r="P295" s="34"/>
      <c r="Q295" s="34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</row>
    <row r="296" ht="14.2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4"/>
      <c r="K296" s="34"/>
      <c r="L296" s="34"/>
      <c r="M296" s="34"/>
      <c r="N296" s="34"/>
      <c r="O296" s="34"/>
      <c r="P296" s="34"/>
      <c r="Q296" s="34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</row>
    <row r="297" ht="14.2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4"/>
      <c r="K297" s="34"/>
      <c r="L297" s="34"/>
      <c r="M297" s="34"/>
      <c r="N297" s="34"/>
      <c r="O297" s="34"/>
      <c r="P297" s="34"/>
      <c r="Q297" s="34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</row>
    <row r="298" ht="14.2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4"/>
      <c r="K298" s="34"/>
      <c r="L298" s="34"/>
      <c r="M298" s="34"/>
      <c r="N298" s="34"/>
      <c r="O298" s="34"/>
      <c r="P298" s="34"/>
      <c r="Q298" s="34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</row>
    <row r="299" ht="14.2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4"/>
      <c r="K299" s="34"/>
      <c r="L299" s="34"/>
      <c r="M299" s="34"/>
      <c r="N299" s="34"/>
      <c r="O299" s="34"/>
      <c r="P299" s="34"/>
      <c r="Q299" s="34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</row>
    <row r="300" ht="14.2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4"/>
      <c r="K300" s="34"/>
      <c r="L300" s="34"/>
      <c r="M300" s="34"/>
      <c r="N300" s="34"/>
      <c r="O300" s="34"/>
      <c r="P300" s="34"/>
      <c r="Q300" s="34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</row>
    <row r="301" ht="14.2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4"/>
      <c r="K301" s="34"/>
      <c r="L301" s="34"/>
      <c r="M301" s="34"/>
      <c r="N301" s="34"/>
      <c r="O301" s="34"/>
      <c r="P301" s="34"/>
      <c r="Q301" s="34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</row>
    <row r="302" ht="14.2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4"/>
      <c r="K302" s="34"/>
      <c r="L302" s="34"/>
      <c r="M302" s="34"/>
      <c r="N302" s="34"/>
      <c r="O302" s="34"/>
      <c r="P302" s="34"/>
      <c r="Q302" s="34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</row>
    <row r="303" ht="14.2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4"/>
      <c r="K303" s="34"/>
      <c r="L303" s="34"/>
      <c r="M303" s="34"/>
      <c r="N303" s="34"/>
      <c r="O303" s="34"/>
      <c r="P303" s="34"/>
      <c r="Q303" s="34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</row>
    <row r="304" ht="14.2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4"/>
      <c r="K304" s="34"/>
      <c r="L304" s="34"/>
      <c r="M304" s="34"/>
      <c r="N304" s="34"/>
      <c r="O304" s="34"/>
      <c r="P304" s="34"/>
      <c r="Q304" s="34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</row>
    <row r="305" ht="14.2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4"/>
      <c r="K305" s="34"/>
      <c r="L305" s="34"/>
      <c r="M305" s="34"/>
      <c r="N305" s="34"/>
      <c r="O305" s="34"/>
      <c r="P305" s="34"/>
      <c r="Q305" s="34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</row>
    <row r="306" ht="14.2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4"/>
      <c r="K306" s="34"/>
      <c r="L306" s="34"/>
      <c r="M306" s="34"/>
      <c r="N306" s="34"/>
      <c r="O306" s="34"/>
      <c r="P306" s="34"/>
      <c r="Q306" s="34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</row>
    <row r="307" ht="14.2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4"/>
      <c r="K307" s="34"/>
      <c r="L307" s="34"/>
      <c r="M307" s="34"/>
      <c r="N307" s="34"/>
      <c r="O307" s="34"/>
      <c r="P307" s="34"/>
      <c r="Q307" s="34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</row>
    <row r="308" ht="14.2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4"/>
      <c r="K308" s="34"/>
      <c r="L308" s="34"/>
      <c r="M308" s="34"/>
      <c r="N308" s="34"/>
      <c r="O308" s="34"/>
      <c r="P308" s="34"/>
      <c r="Q308" s="34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</row>
    <row r="309" ht="14.2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4"/>
      <c r="K309" s="34"/>
      <c r="L309" s="34"/>
      <c r="M309" s="34"/>
      <c r="N309" s="34"/>
      <c r="O309" s="34"/>
      <c r="P309" s="34"/>
      <c r="Q309" s="34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</row>
    <row r="310" ht="14.2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4"/>
      <c r="K310" s="34"/>
      <c r="L310" s="34"/>
      <c r="M310" s="34"/>
      <c r="N310" s="34"/>
      <c r="O310" s="34"/>
      <c r="P310" s="34"/>
      <c r="Q310" s="34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  <c r="AC310" s="35"/>
    </row>
    <row r="311" ht="14.2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4"/>
      <c r="K311" s="34"/>
      <c r="L311" s="34"/>
      <c r="M311" s="34"/>
      <c r="N311" s="34"/>
      <c r="O311" s="34"/>
      <c r="P311" s="34"/>
      <c r="Q311" s="34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</row>
    <row r="312" ht="14.2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4"/>
      <c r="K312" s="34"/>
      <c r="L312" s="34"/>
      <c r="M312" s="34"/>
      <c r="N312" s="34"/>
      <c r="O312" s="34"/>
      <c r="P312" s="34"/>
      <c r="Q312" s="34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</row>
    <row r="313" ht="14.2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4"/>
      <c r="K313" s="34"/>
      <c r="L313" s="34"/>
      <c r="M313" s="34"/>
      <c r="N313" s="34"/>
      <c r="O313" s="34"/>
      <c r="P313" s="34"/>
      <c r="Q313" s="34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</row>
    <row r="314" ht="14.2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4"/>
      <c r="K314" s="34"/>
      <c r="L314" s="34"/>
      <c r="M314" s="34"/>
      <c r="N314" s="34"/>
      <c r="O314" s="34"/>
      <c r="P314" s="34"/>
      <c r="Q314" s="34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</row>
    <row r="315" ht="14.2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4"/>
      <c r="K315" s="34"/>
      <c r="L315" s="34"/>
      <c r="M315" s="34"/>
      <c r="N315" s="34"/>
      <c r="O315" s="34"/>
      <c r="P315" s="34"/>
      <c r="Q315" s="34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</row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1">
    <mergeCell ref="B44:G44"/>
    <mergeCell ref="B45:G45"/>
    <mergeCell ref="A46:H46"/>
    <mergeCell ref="A49:I49"/>
    <mergeCell ref="A50:H50"/>
    <mergeCell ref="B51:H51"/>
    <mergeCell ref="B52:H52"/>
    <mergeCell ref="B53:H53"/>
    <mergeCell ref="A54:H54"/>
    <mergeCell ref="A55:I55"/>
    <mergeCell ref="A56:I56"/>
    <mergeCell ref="B57:G57"/>
    <mergeCell ref="B58:G58"/>
    <mergeCell ref="B59:G59"/>
    <mergeCell ref="B60:G60"/>
    <mergeCell ref="B61:G61"/>
    <mergeCell ref="B62:G62"/>
    <mergeCell ref="B63:G63"/>
    <mergeCell ref="B64:G64"/>
    <mergeCell ref="A65:G65"/>
    <mergeCell ref="A66:I66"/>
    <mergeCell ref="A67:I67"/>
    <mergeCell ref="A69:G69"/>
    <mergeCell ref="B70:G70"/>
    <mergeCell ref="B71:G71"/>
    <mergeCell ref="B72:G72"/>
    <mergeCell ref="B73:G73"/>
    <mergeCell ref="B74:G74"/>
    <mergeCell ref="B75:G75"/>
    <mergeCell ref="A76:G76"/>
    <mergeCell ref="A77:I77"/>
    <mergeCell ref="A78:G78"/>
    <mergeCell ref="B79:G79"/>
    <mergeCell ref="A80:G80"/>
    <mergeCell ref="A82:I82"/>
    <mergeCell ref="A83:H83"/>
    <mergeCell ref="B84:H84"/>
    <mergeCell ref="B85:H85"/>
    <mergeCell ref="A86:H86"/>
    <mergeCell ref="A87:I87"/>
    <mergeCell ref="A88:I88"/>
    <mergeCell ref="B89:G89"/>
    <mergeCell ref="B90:G90"/>
    <mergeCell ref="B91:G91"/>
    <mergeCell ref="A92:G92"/>
    <mergeCell ref="A93:I93"/>
    <mergeCell ref="A94:C94"/>
    <mergeCell ref="A95:C95"/>
    <mergeCell ref="G95:H95"/>
    <mergeCell ref="A96:I96"/>
    <mergeCell ref="B97:G97"/>
    <mergeCell ref="B98:G98"/>
    <mergeCell ref="B99:G99"/>
    <mergeCell ref="B100:G100"/>
    <mergeCell ref="B101:G101"/>
    <mergeCell ref="B102:G102"/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A22:H22"/>
    <mergeCell ref="A24:I24"/>
    <mergeCell ref="A25:G25"/>
    <mergeCell ref="B26:G26"/>
    <mergeCell ref="B27:G27"/>
    <mergeCell ref="A28:G28"/>
    <mergeCell ref="A31:G31"/>
    <mergeCell ref="B32:G32"/>
    <mergeCell ref="B33:G33"/>
    <mergeCell ref="B34:G34"/>
    <mergeCell ref="B35:G35"/>
    <mergeCell ref="B36:G36"/>
    <mergeCell ref="B37:G37"/>
    <mergeCell ref="B38:G38"/>
    <mergeCell ref="B39:G39"/>
    <mergeCell ref="A40:G40"/>
    <mergeCell ref="A42:G42"/>
    <mergeCell ref="B43:G43"/>
    <mergeCell ref="B110:H110"/>
    <mergeCell ref="B111:H111"/>
    <mergeCell ref="B112:H112"/>
    <mergeCell ref="B113:H113"/>
    <mergeCell ref="A114:H114"/>
    <mergeCell ref="B115:G115"/>
    <mergeCell ref="B103:G103"/>
    <mergeCell ref="A104:G104"/>
    <mergeCell ref="A105:I105"/>
    <mergeCell ref="A106:H106"/>
    <mergeCell ref="B107:H107"/>
    <mergeCell ref="B108:H108"/>
    <mergeCell ref="B109:H109"/>
  </mergeCells>
  <printOptions horizontalCentered="1" verticalCentered="1"/>
  <pageMargins bottom="0.7875" footer="0.0" header="0.0" left="0.7875" right="0.7875" top="0.7875"/>
  <pageSetup paperSize="9" orientation="portrait"/>
  <rowBreaks count="1" manualBreakCount="1">
    <brk id="66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0.88"/>
    <col customWidth="1" min="2" max="2" width="12.63"/>
    <col customWidth="1" min="3" max="3" width="24.13"/>
    <col customWidth="1" min="4" max="4" width="12.88"/>
    <col customWidth="1" min="5" max="5" width="22.5"/>
    <col customWidth="1" min="6" max="6" width="10.75"/>
    <col customWidth="1" min="7" max="7" width="17.0"/>
    <col customWidth="1" min="8" max="8" width="11.75"/>
    <col customWidth="1" min="9" max="9" width="23.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33"/>
      <c r="B1" s="33"/>
      <c r="C1" s="33"/>
      <c r="D1" s="33"/>
      <c r="E1" s="29"/>
      <c r="F1" s="33"/>
      <c r="G1" s="33"/>
      <c r="H1" s="29"/>
      <c r="I1" s="29"/>
      <c r="J1" s="34"/>
      <c r="K1" s="34"/>
      <c r="L1" s="34"/>
      <c r="M1" s="34"/>
      <c r="N1" s="34"/>
      <c r="O1" s="34"/>
      <c r="P1" s="34"/>
      <c r="Q1" s="34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</row>
    <row r="2" ht="16.5" customHeight="1">
      <c r="A2" s="36" t="s">
        <v>12</v>
      </c>
      <c r="B2" s="20"/>
      <c r="C2" s="20"/>
      <c r="D2" s="20"/>
      <c r="E2" s="20"/>
      <c r="F2" s="20"/>
      <c r="G2" s="20"/>
      <c r="H2" s="20"/>
      <c r="I2" s="11"/>
      <c r="J2" s="34"/>
      <c r="K2" s="34"/>
      <c r="L2" s="34"/>
      <c r="M2" s="34"/>
      <c r="N2" s="34"/>
      <c r="O2" s="34"/>
      <c r="P2" s="34"/>
      <c r="Q2" s="34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ht="16.5" customHeight="1">
      <c r="A3" s="37" t="s">
        <v>13</v>
      </c>
      <c r="B3" s="38" t="s">
        <v>14</v>
      </c>
      <c r="C3" s="20"/>
      <c r="D3" s="20"/>
      <c r="E3" s="20"/>
      <c r="F3" s="20"/>
      <c r="G3" s="20"/>
      <c r="H3" s="11"/>
      <c r="I3" s="39"/>
      <c r="J3" s="34"/>
      <c r="K3" s="34"/>
      <c r="L3" s="34"/>
      <c r="M3" s="34"/>
      <c r="N3" s="34"/>
      <c r="O3" s="34"/>
      <c r="P3" s="34"/>
      <c r="Q3" s="34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ht="16.5" customHeight="1">
      <c r="A4" s="37" t="s">
        <v>15</v>
      </c>
      <c r="B4" s="38" t="s">
        <v>16</v>
      </c>
      <c r="C4" s="20"/>
      <c r="D4" s="20"/>
      <c r="E4" s="20"/>
      <c r="F4" s="20"/>
      <c r="G4" s="20"/>
      <c r="H4" s="11"/>
      <c r="I4" s="37" t="s">
        <v>17</v>
      </c>
      <c r="J4" s="40"/>
      <c r="K4" s="40"/>
      <c r="L4" s="40"/>
      <c r="M4" s="34"/>
      <c r="N4" s="34"/>
      <c r="O4" s="34"/>
      <c r="P4" s="34"/>
      <c r="Q4" s="34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ht="16.5" customHeight="1">
      <c r="A5" s="37" t="s">
        <v>18</v>
      </c>
      <c r="B5" s="38" t="s">
        <v>19</v>
      </c>
      <c r="C5" s="20"/>
      <c r="D5" s="20"/>
      <c r="E5" s="20"/>
      <c r="F5" s="20"/>
      <c r="G5" s="20"/>
      <c r="H5" s="11"/>
      <c r="I5" s="37" t="str">
        <f>'01.técnico_em_secretariado'!I5</f>
        <v>CCT nº MG002103/2024</v>
      </c>
      <c r="J5" s="40"/>
      <c r="K5" s="40"/>
      <c r="L5" s="40"/>
      <c r="M5" s="34"/>
      <c r="N5" s="34"/>
      <c r="O5" s="34"/>
      <c r="P5" s="34"/>
      <c r="Q5" s="3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ht="16.5" customHeight="1">
      <c r="A6" s="37" t="s">
        <v>21</v>
      </c>
      <c r="B6" s="38" t="s">
        <v>22</v>
      </c>
      <c r="C6" s="20"/>
      <c r="D6" s="20"/>
      <c r="E6" s="20"/>
      <c r="F6" s="20"/>
      <c r="G6" s="20"/>
      <c r="H6" s="11"/>
      <c r="I6" s="37">
        <v>12.0</v>
      </c>
      <c r="J6" s="40"/>
      <c r="K6" s="40"/>
      <c r="L6" s="40"/>
      <c r="M6" s="34"/>
      <c r="N6" s="34"/>
      <c r="O6" s="34"/>
      <c r="P6" s="34"/>
      <c r="Q6" s="34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ht="16.5" customHeight="1">
      <c r="A7" s="41"/>
      <c r="B7" s="41"/>
      <c r="C7" s="41"/>
      <c r="D7" s="41"/>
      <c r="E7" s="41"/>
      <c r="F7" s="41"/>
      <c r="G7" s="41"/>
      <c r="H7" s="41"/>
      <c r="I7" s="42">
        <v>15.22</v>
      </c>
      <c r="J7" s="40"/>
      <c r="K7" s="40"/>
      <c r="L7" s="40"/>
      <c r="M7" s="34"/>
      <c r="N7" s="34"/>
      <c r="O7" s="34"/>
      <c r="P7" s="34"/>
      <c r="Q7" s="34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ht="12.75" customHeight="1">
      <c r="A8" s="36" t="s">
        <v>23</v>
      </c>
      <c r="B8" s="20"/>
      <c r="C8" s="20"/>
      <c r="D8" s="20"/>
      <c r="E8" s="20"/>
      <c r="F8" s="20"/>
      <c r="G8" s="20"/>
      <c r="H8" s="20"/>
      <c r="I8" s="11"/>
      <c r="J8" s="40"/>
      <c r="K8" s="40"/>
      <c r="L8" s="40"/>
      <c r="M8" s="34"/>
      <c r="N8" s="34"/>
      <c r="O8" s="34"/>
      <c r="P8" s="34"/>
      <c r="Q8" s="34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</row>
    <row r="9" ht="14.25" customHeight="1">
      <c r="A9" s="38" t="s">
        <v>24</v>
      </c>
      <c r="B9" s="11"/>
      <c r="C9" s="38" t="s">
        <v>25</v>
      </c>
      <c r="D9" s="11"/>
      <c r="E9" s="38" t="s">
        <v>26</v>
      </c>
      <c r="F9" s="20"/>
      <c r="G9" s="20"/>
      <c r="H9" s="20"/>
      <c r="I9" s="11"/>
      <c r="J9" s="40"/>
      <c r="K9" s="40"/>
      <c r="L9" s="40"/>
      <c r="M9" s="34"/>
      <c r="N9" s="34"/>
      <c r="O9" s="34"/>
      <c r="P9" s="34"/>
      <c r="Q9" s="34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</row>
    <row r="10" ht="16.5" customHeight="1">
      <c r="A10" s="43" t="s">
        <v>7</v>
      </c>
      <c r="B10" s="11"/>
      <c r="C10" s="38" t="s">
        <v>1</v>
      </c>
      <c r="D10" s="11"/>
      <c r="E10" s="38"/>
      <c r="F10" s="20"/>
      <c r="G10" s="20"/>
      <c r="H10" s="20"/>
      <c r="I10" s="11"/>
      <c r="J10" s="40"/>
      <c r="K10" s="40"/>
      <c r="L10" s="40"/>
      <c r="M10" s="34"/>
      <c r="N10" s="34"/>
      <c r="O10" s="34"/>
      <c r="P10" s="34"/>
      <c r="Q10" s="34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1" ht="12.75" customHeight="1">
      <c r="A11" s="41"/>
      <c r="B11" s="41"/>
      <c r="C11" s="41"/>
      <c r="D11" s="41"/>
      <c r="E11" s="41"/>
      <c r="F11" s="41"/>
      <c r="G11" s="41"/>
      <c r="H11" s="41"/>
      <c r="I11" s="41"/>
      <c r="J11" s="40"/>
      <c r="K11" s="40"/>
      <c r="L11" s="40"/>
      <c r="M11" s="34"/>
      <c r="N11" s="34"/>
      <c r="O11" s="34"/>
      <c r="P11" s="34"/>
      <c r="Q11" s="34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</row>
    <row r="12" ht="16.5" customHeight="1">
      <c r="A12" s="36" t="s">
        <v>27</v>
      </c>
      <c r="B12" s="20"/>
      <c r="C12" s="20"/>
      <c r="D12" s="20"/>
      <c r="E12" s="20"/>
      <c r="F12" s="20"/>
      <c r="G12" s="20"/>
      <c r="H12" s="20"/>
      <c r="I12" s="11"/>
      <c r="J12" s="40"/>
      <c r="K12" s="40"/>
      <c r="L12" s="40"/>
      <c r="M12" s="34"/>
      <c r="N12" s="34"/>
      <c r="O12" s="34"/>
      <c r="P12" s="34"/>
      <c r="Q12" s="34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</row>
    <row r="13" ht="12.75" customHeight="1">
      <c r="A13" s="37">
        <v>1.0</v>
      </c>
      <c r="B13" s="38" t="s">
        <v>28</v>
      </c>
      <c r="C13" s="20"/>
      <c r="D13" s="20"/>
      <c r="E13" s="20"/>
      <c r="F13" s="20"/>
      <c r="G13" s="20"/>
      <c r="H13" s="11"/>
      <c r="I13" s="44" t="str">
        <f>A10</f>
        <v>Técnico em secretariado</v>
      </c>
      <c r="J13" s="45"/>
      <c r="K13" s="45"/>
      <c r="L13" s="45"/>
      <c r="M13" s="45"/>
      <c r="N13" s="34"/>
      <c r="O13" s="34"/>
      <c r="P13" s="34"/>
      <c r="Q13" s="34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</row>
    <row r="14" ht="12.75" customHeight="1">
      <c r="A14" s="37">
        <v>2.0</v>
      </c>
      <c r="B14" s="38" t="s">
        <v>29</v>
      </c>
      <c r="C14" s="20"/>
      <c r="D14" s="20"/>
      <c r="E14" s="20"/>
      <c r="F14" s="20"/>
      <c r="G14" s="20"/>
      <c r="H14" s="11"/>
      <c r="I14" s="37"/>
      <c r="J14" s="45"/>
      <c r="K14" s="46"/>
      <c r="L14" s="45"/>
      <c r="M14" s="45"/>
      <c r="N14" s="34"/>
      <c r="O14" s="34"/>
      <c r="P14" s="34"/>
      <c r="Q14" s="34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</row>
    <row r="15" ht="12.75" customHeight="1">
      <c r="A15" s="37">
        <v>3.0</v>
      </c>
      <c r="B15" s="38" t="s">
        <v>30</v>
      </c>
      <c r="C15" s="20"/>
      <c r="D15" s="20"/>
      <c r="E15" s="20"/>
      <c r="F15" s="20"/>
      <c r="G15" s="20"/>
      <c r="H15" s="11"/>
      <c r="I15" s="47">
        <f>'Benefícios'!D4</f>
        <v>3082.2</v>
      </c>
      <c r="J15" s="45"/>
      <c r="K15" s="46"/>
      <c r="L15" s="45"/>
      <c r="M15" s="45"/>
      <c r="N15" s="34"/>
      <c r="O15" s="34"/>
      <c r="P15" s="34"/>
      <c r="Q15" s="34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ht="12.75" customHeight="1">
      <c r="A16" s="37">
        <v>4.0</v>
      </c>
      <c r="B16" s="38" t="s">
        <v>31</v>
      </c>
      <c r="C16" s="20"/>
      <c r="D16" s="20"/>
      <c r="E16" s="20"/>
      <c r="F16" s="20"/>
      <c r="G16" s="20"/>
      <c r="H16" s="11"/>
      <c r="I16" s="37"/>
      <c r="J16" s="45"/>
      <c r="K16" s="46"/>
      <c r="L16" s="45"/>
      <c r="M16" s="45"/>
      <c r="N16" s="34"/>
      <c r="O16" s="34"/>
      <c r="P16" s="34"/>
      <c r="Q16" s="34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</row>
    <row r="17" ht="12.75" customHeight="1">
      <c r="A17" s="37">
        <v>5.0</v>
      </c>
      <c r="B17" s="38" t="s">
        <v>32</v>
      </c>
      <c r="C17" s="20"/>
      <c r="D17" s="20"/>
      <c r="E17" s="20"/>
      <c r="F17" s="20"/>
      <c r="G17" s="20"/>
      <c r="H17" s="11"/>
      <c r="I17" s="49"/>
      <c r="J17" s="45"/>
      <c r="K17" s="45"/>
      <c r="L17" s="45"/>
      <c r="M17" s="45"/>
      <c r="N17" s="34"/>
      <c r="O17" s="34"/>
      <c r="P17" s="34"/>
      <c r="Q17" s="34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</row>
    <row r="18" ht="16.5" customHeight="1">
      <c r="A18" s="41"/>
      <c r="J18" s="45"/>
      <c r="K18" s="45"/>
      <c r="L18" s="45"/>
      <c r="M18" s="45"/>
      <c r="N18" s="34"/>
      <c r="O18" s="34"/>
      <c r="P18" s="34"/>
      <c r="Q18" s="34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</row>
    <row r="19" ht="16.5" customHeight="1">
      <c r="A19" s="36" t="s">
        <v>33</v>
      </c>
      <c r="B19" s="20"/>
      <c r="C19" s="20"/>
      <c r="D19" s="20"/>
      <c r="E19" s="20"/>
      <c r="F19" s="20"/>
      <c r="G19" s="20"/>
      <c r="H19" s="20"/>
      <c r="I19" s="11"/>
      <c r="J19" s="46"/>
      <c r="K19" s="45"/>
      <c r="L19" s="45"/>
      <c r="M19" s="45"/>
      <c r="N19" s="34"/>
      <c r="O19" s="34"/>
      <c r="P19" s="34"/>
      <c r="Q19" s="34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</row>
    <row r="20" ht="12.75" customHeight="1">
      <c r="A20" s="50">
        <v>1.0</v>
      </c>
      <c r="B20" s="51" t="s">
        <v>34</v>
      </c>
      <c r="C20" s="20"/>
      <c r="D20" s="20"/>
      <c r="E20" s="20"/>
      <c r="F20" s="20"/>
      <c r="G20" s="11"/>
      <c r="H20" s="50"/>
      <c r="I20" s="50" t="s">
        <v>35</v>
      </c>
      <c r="J20" s="45"/>
      <c r="K20" s="46"/>
      <c r="L20" s="45"/>
      <c r="M20" s="45"/>
      <c r="N20" s="34"/>
      <c r="O20" s="34"/>
      <c r="P20" s="34"/>
      <c r="Q20" s="34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</row>
    <row r="21" ht="12.75" customHeight="1">
      <c r="A21" s="50" t="s">
        <v>13</v>
      </c>
      <c r="B21" s="38" t="s">
        <v>127</v>
      </c>
      <c r="C21" s="20"/>
      <c r="D21" s="20"/>
      <c r="E21" s="20"/>
      <c r="F21" s="20"/>
      <c r="G21" s="11"/>
      <c r="H21" s="37"/>
      <c r="I21" s="52">
        <f>'Benefícios'!D5</f>
        <v>560.4</v>
      </c>
      <c r="J21" s="45"/>
      <c r="K21" s="46"/>
      <c r="L21" s="53"/>
      <c r="M21" s="45"/>
      <c r="N21" s="34"/>
      <c r="O21" s="34"/>
      <c r="P21" s="34"/>
      <c r="Q21" s="34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</row>
    <row r="22" ht="12.75" customHeight="1">
      <c r="A22" s="50" t="s">
        <v>15</v>
      </c>
      <c r="B22" s="38" t="s">
        <v>128</v>
      </c>
      <c r="C22" s="20"/>
      <c r="D22" s="20"/>
      <c r="E22" s="20"/>
      <c r="F22" s="20"/>
      <c r="G22" s="11"/>
      <c r="H22" s="57"/>
      <c r="I22" s="52">
        <f>'Benefícios'!D6</f>
        <v>93.4</v>
      </c>
      <c r="J22" s="45"/>
      <c r="K22" s="46"/>
      <c r="L22" s="45"/>
      <c r="M22" s="45"/>
      <c r="N22" s="34"/>
      <c r="O22" s="34"/>
      <c r="P22" s="34"/>
      <c r="Q22" s="34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</row>
    <row r="23" ht="12.75" customHeight="1">
      <c r="A23" s="50" t="s">
        <v>18</v>
      </c>
      <c r="B23" s="38" t="s">
        <v>129</v>
      </c>
      <c r="C23" s="20"/>
      <c r="D23" s="20"/>
      <c r="E23" s="20"/>
      <c r="F23" s="20"/>
      <c r="G23" s="11"/>
      <c r="H23" s="57"/>
      <c r="I23" s="52">
        <f>'Benefícios'!D7</f>
        <v>25.61828571</v>
      </c>
      <c r="J23" s="45"/>
      <c r="K23" s="46"/>
      <c r="L23" s="45"/>
      <c r="M23" s="45"/>
      <c r="N23" s="34"/>
      <c r="O23" s="34"/>
      <c r="P23" s="34"/>
      <c r="Q23" s="34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</row>
    <row r="24" ht="12.75" customHeight="1">
      <c r="A24" s="50" t="s">
        <v>21</v>
      </c>
      <c r="B24" s="38" t="s">
        <v>130</v>
      </c>
      <c r="C24" s="20"/>
      <c r="D24" s="20"/>
      <c r="E24" s="20"/>
      <c r="F24" s="20"/>
      <c r="G24" s="11"/>
      <c r="H24" s="57"/>
      <c r="I24" s="52">
        <f>'Benefícios'!D8</f>
        <v>4.269714286</v>
      </c>
      <c r="J24" s="45"/>
      <c r="K24" s="46"/>
      <c r="L24" s="45"/>
      <c r="M24" s="45"/>
      <c r="N24" s="34"/>
      <c r="O24" s="34"/>
      <c r="P24" s="34"/>
      <c r="Q24" s="34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</row>
    <row r="25" ht="12.75" customHeight="1">
      <c r="A25" s="51" t="s">
        <v>37</v>
      </c>
      <c r="B25" s="20"/>
      <c r="C25" s="20"/>
      <c r="D25" s="20"/>
      <c r="E25" s="20"/>
      <c r="F25" s="20"/>
      <c r="G25" s="20"/>
      <c r="H25" s="11"/>
      <c r="I25" s="54">
        <f>TRUNC(SUM(I21:I24),2)</f>
        <v>683.68</v>
      </c>
      <c r="J25" s="46"/>
      <c r="K25" s="46"/>
      <c r="L25" s="45"/>
      <c r="M25" s="45"/>
      <c r="N25" s="34"/>
      <c r="O25" s="34"/>
      <c r="P25" s="34"/>
      <c r="Q25" s="34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</row>
    <row r="26" ht="14.25" customHeight="1">
      <c r="A26" s="55"/>
      <c r="B26" s="55"/>
      <c r="C26" s="55"/>
      <c r="D26" s="55"/>
      <c r="E26" s="55"/>
      <c r="F26" s="55"/>
      <c r="G26" s="55"/>
      <c r="H26" s="55"/>
      <c r="I26" s="56"/>
      <c r="J26" s="45"/>
      <c r="K26" s="45"/>
      <c r="L26" s="45"/>
      <c r="M26" s="45"/>
      <c r="N26" s="34"/>
      <c r="O26" s="34"/>
      <c r="P26" s="34"/>
      <c r="Q26" s="34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</row>
    <row r="27" ht="12.75" customHeight="1">
      <c r="A27" s="36" t="s">
        <v>38</v>
      </c>
      <c r="B27" s="20"/>
      <c r="C27" s="20"/>
      <c r="D27" s="20"/>
      <c r="E27" s="20"/>
      <c r="F27" s="20"/>
      <c r="G27" s="20"/>
      <c r="H27" s="20"/>
      <c r="I27" s="11"/>
      <c r="J27" s="45"/>
      <c r="K27" s="45"/>
      <c r="L27" s="45"/>
      <c r="M27" s="45"/>
      <c r="N27" s="34"/>
      <c r="O27" s="34"/>
      <c r="P27" s="34"/>
      <c r="Q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</row>
    <row r="28" ht="12.75" customHeight="1">
      <c r="A28" s="51" t="s">
        <v>39</v>
      </c>
      <c r="B28" s="20"/>
      <c r="C28" s="20"/>
      <c r="D28" s="20"/>
      <c r="E28" s="20"/>
      <c r="F28" s="20"/>
      <c r="G28" s="11"/>
      <c r="H28" s="50"/>
      <c r="I28" s="50" t="s">
        <v>35</v>
      </c>
      <c r="J28" s="45"/>
      <c r="K28" s="45"/>
      <c r="L28" s="45"/>
      <c r="M28" s="45"/>
      <c r="N28" s="34"/>
      <c r="O28" s="34"/>
      <c r="P28" s="34"/>
      <c r="Q28" s="34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</row>
    <row r="29" ht="12.75" customHeight="1">
      <c r="A29" s="50" t="s">
        <v>13</v>
      </c>
      <c r="B29" s="38" t="s">
        <v>131</v>
      </c>
      <c r="C29" s="20"/>
      <c r="D29" s="20"/>
      <c r="E29" s="20"/>
      <c r="F29" s="20"/>
      <c r="G29" s="11"/>
      <c r="H29" s="57">
        <v>0.0833</v>
      </c>
      <c r="I29" s="52">
        <f t="shared" ref="I29:I30" si="1">H29*$I$25</f>
        <v>56.950544</v>
      </c>
      <c r="J29" s="45"/>
      <c r="K29" s="45"/>
      <c r="L29" s="45"/>
      <c r="M29" s="45"/>
      <c r="N29" s="34"/>
      <c r="O29" s="34"/>
      <c r="P29" s="34"/>
      <c r="Q29" s="34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</row>
    <row r="30" ht="12.75" customHeight="1">
      <c r="A30" s="50" t="s">
        <v>15</v>
      </c>
      <c r="B30" s="38" t="s">
        <v>41</v>
      </c>
      <c r="C30" s="20"/>
      <c r="D30" s="20"/>
      <c r="E30" s="20"/>
      <c r="F30" s="20"/>
      <c r="G30" s="11"/>
      <c r="H30" s="57">
        <f>((1/12)+(1/12)/3)</f>
        <v>0.1111111111</v>
      </c>
      <c r="I30" s="52">
        <f t="shared" si="1"/>
        <v>75.96444444</v>
      </c>
      <c r="J30" s="45"/>
      <c r="K30" s="58"/>
      <c r="L30" s="46"/>
      <c r="M30" s="45"/>
      <c r="N30" s="34"/>
      <c r="O30" s="34"/>
      <c r="P30" s="34"/>
      <c r="Q30" s="34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</row>
    <row r="31" ht="14.25" customHeight="1">
      <c r="A31" s="51" t="s">
        <v>42</v>
      </c>
      <c r="B31" s="20"/>
      <c r="C31" s="20"/>
      <c r="D31" s="20"/>
      <c r="E31" s="20"/>
      <c r="F31" s="20"/>
      <c r="G31" s="11"/>
      <c r="H31" s="59">
        <f>H29+H30</f>
        <v>0.1944111111</v>
      </c>
      <c r="I31" s="54">
        <f>SUM(I29:I30)</f>
        <v>132.9149884</v>
      </c>
      <c r="J31" s="46"/>
      <c r="K31" s="58"/>
      <c r="L31" s="45"/>
      <c r="M31" s="45"/>
      <c r="N31" s="34"/>
      <c r="O31" s="34"/>
      <c r="P31" s="34"/>
      <c r="Q31" s="34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</row>
    <row r="32" ht="14.25" customHeight="1">
      <c r="A32" s="60"/>
      <c r="B32" s="60"/>
      <c r="C32" s="60"/>
      <c r="D32" s="60"/>
      <c r="E32" s="60"/>
      <c r="F32" s="60"/>
      <c r="G32" s="60"/>
      <c r="H32" s="61"/>
      <c r="I32" s="62"/>
      <c r="J32" s="45"/>
      <c r="K32" s="45"/>
      <c r="L32" s="45"/>
      <c r="M32" s="45"/>
      <c r="N32" s="34"/>
      <c r="O32" s="34"/>
      <c r="P32" s="34"/>
      <c r="Q32" s="34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</row>
    <row r="33" ht="14.25" customHeight="1">
      <c r="A33" s="55"/>
      <c r="B33" s="55"/>
      <c r="C33" s="55"/>
      <c r="D33" s="55"/>
      <c r="E33" s="55"/>
      <c r="F33" s="55"/>
      <c r="G33" s="55"/>
      <c r="H33" s="63"/>
      <c r="I33" s="64">
        <f>I25+I31</f>
        <v>816.5949884</v>
      </c>
      <c r="J33" s="46"/>
      <c r="K33" s="45"/>
      <c r="L33" s="45"/>
      <c r="M33" s="45"/>
      <c r="N33" s="34"/>
      <c r="O33" s="34"/>
      <c r="P33" s="34"/>
      <c r="Q33" s="34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</row>
    <row r="34" ht="14.25" customHeight="1">
      <c r="A34" s="51" t="s">
        <v>43</v>
      </c>
      <c r="B34" s="20"/>
      <c r="C34" s="20"/>
      <c r="D34" s="20"/>
      <c r="E34" s="20"/>
      <c r="F34" s="20"/>
      <c r="G34" s="11"/>
      <c r="H34" s="50"/>
      <c r="I34" s="50" t="s">
        <v>35</v>
      </c>
      <c r="J34" s="46"/>
      <c r="K34" s="45"/>
      <c r="L34" s="45"/>
      <c r="M34" s="45"/>
      <c r="N34" s="34"/>
      <c r="O34" s="34"/>
      <c r="P34" s="34"/>
      <c r="Q34" s="34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</row>
    <row r="35" ht="14.25" customHeight="1">
      <c r="A35" s="50" t="s">
        <v>13</v>
      </c>
      <c r="B35" s="38" t="s">
        <v>44</v>
      </c>
      <c r="C35" s="20"/>
      <c r="D35" s="20"/>
      <c r="E35" s="20"/>
      <c r="F35" s="20"/>
      <c r="G35" s="11"/>
      <c r="H35" s="57">
        <v>0.2</v>
      </c>
      <c r="I35" s="52">
        <f>I33*H35</f>
        <v>163.3189977</v>
      </c>
      <c r="J35" s="46"/>
      <c r="K35" s="45"/>
      <c r="L35" s="45"/>
      <c r="M35" s="45"/>
      <c r="N35" s="34"/>
      <c r="O35" s="34"/>
      <c r="P35" s="34"/>
      <c r="Q35" s="34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</row>
    <row r="36" ht="12.75" customHeight="1">
      <c r="A36" s="50" t="s">
        <v>15</v>
      </c>
      <c r="B36" s="38" t="s">
        <v>45</v>
      </c>
      <c r="C36" s="20"/>
      <c r="D36" s="20"/>
      <c r="E36" s="20"/>
      <c r="F36" s="20"/>
      <c r="G36" s="11"/>
      <c r="H36" s="57">
        <v>0.025</v>
      </c>
      <c r="I36" s="52">
        <f>I33*H36</f>
        <v>20.41487471</v>
      </c>
      <c r="J36" s="45"/>
      <c r="K36" s="45"/>
      <c r="L36" s="45"/>
      <c r="M36" s="45"/>
      <c r="N36" s="34"/>
      <c r="O36" s="34"/>
      <c r="P36" s="34"/>
      <c r="Q36" s="34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ht="14.25" customHeight="1">
      <c r="A37" s="50" t="s">
        <v>18</v>
      </c>
      <c r="B37" s="38" t="s">
        <v>46</v>
      </c>
      <c r="C37" s="20"/>
      <c r="D37" s="20"/>
      <c r="E37" s="20"/>
      <c r="F37" s="20"/>
      <c r="G37" s="11"/>
      <c r="H37" s="65">
        <v>0.0</v>
      </c>
      <c r="I37" s="52">
        <f>I33*H37</f>
        <v>0</v>
      </c>
      <c r="J37" s="45"/>
      <c r="K37" s="45"/>
      <c r="L37" s="45"/>
      <c r="M37" s="45"/>
      <c r="N37" s="34"/>
      <c r="O37" s="34"/>
      <c r="P37" s="34"/>
      <c r="Q37" s="34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</row>
    <row r="38" ht="12.75" customHeight="1">
      <c r="A38" s="50" t="s">
        <v>21</v>
      </c>
      <c r="B38" s="38" t="s">
        <v>47</v>
      </c>
      <c r="C38" s="20"/>
      <c r="D38" s="20"/>
      <c r="E38" s="20"/>
      <c r="F38" s="20"/>
      <c r="G38" s="11"/>
      <c r="H38" s="57">
        <v>0.015</v>
      </c>
      <c r="I38" s="52">
        <f>I33*H38</f>
        <v>12.24892483</v>
      </c>
      <c r="J38" s="45"/>
      <c r="K38" s="45"/>
      <c r="L38" s="45"/>
      <c r="M38" s="45"/>
      <c r="N38" s="34"/>
      <c r="O38" s="34"/>
      <c r="P38" s="34"/>
      <c r="Q38" s="34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</row>
    <row r="39" ht="14.25" customHeight="1">
      <c r="A39" s="50" t="s">
        <v>48</v>
      </c>
      <c r="B39" s="38" t="s">
        <v>49</v>
      </c>
      <c r="C39" s="20"/>
      <c r="D39" s="20"/>
      <c r="E39" s="20"/>
      <c r="F39" s="20"/>
      <c r="G39" s="11"/>
      <c r="H39" s="57">
        <v>0.01</v>
      </c>
      <c r="I39" s="52">
        <f>I33*H39</f>
        <v>8.165949884</v>
      </c>
      <c r="J39" s="45"/>
      <c r="K39" s="45"/>
      <c r="L39" s="45"/>
      <c r="M39" s="45"/>
      <c r="N39" s="34"/>
      <c r="O39" s="34"/>
      <c r="P39" s="34"/>
      <c r="Q39" s="34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</row>
    <row r="40" ht="14.25" customHeight="1">
      <c r="A40" s="50" t="s">
        <v>50</v>
      </c>
      <c r="B40" s="38" t="s">
        <v>51</v>
      </c>
      <c r="C40" s="20"/>
      <c r="D40" s="20"/>
      <c r="E40" s="20"/>
      <c r="F40" s="20"/>
      <c r="G40" s="11"/>
      <c r="H40" s="57">
        <v>0.006</v>
      </c>
      <c r="I40" s="52">
        <f>I33*H40</f>
        <v>4.899569931</v>
      </c>
      <c r="J40" s="45"/>
      <c r="K40" s="45"/>
      <c r="L40" s="45"/>
      <c r="M40" s="45"/>
      <c r="N40" s="34"/>
      <c r="O40" s="34"/>
      <c r="P40" s="34"/>
      <c r="Q40" s="34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</row>
    <row r="41" ht="14.25" customHeight="1">
      <c r="A41" s="50" t="s">
        <v>52</v>
      </c>
      <c r="B41" s="38" t="s">
        <v>53</v>
      </c>
      <c r="C41" s="20"/>
      <c r="D41" s="20"/>
      <c r="E41" s="20"/>
      <c r="F41" s="20"/>
      <c r="G41" s="11"/>
      <c r="H41" s="57">
        <v>0.002</v>
      </c>
      <c r="I41" s="52">
        <f>I33*H41</f>
        <v>1.633189977</v>
      </c>
      <c r="J41" s="45"/>
      <c r="K41" s="45"/>
      <c r="L41" s="45"/>
      <c r="M41" s="45"/>
      <c r="N41" s="34"/>
      <c r="O41" s="34"/>
      <c r="P41" s="34"/>
      <c r="Q41" s="34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</row>
    <row r="42" ht="14.25" customHeight="1">
      <c r="A42" s="50" t="s">
        <v>54</v>
      </c>
      <c r="B42" s="38" t="s">
        <v>55</v>
      </c>
      <c r="C42" s="20"/>
      <c r="D42" s="20"/>
      <c r="E42" s="20"/>
      <c r="F42" s="20"/>
      <c r="G42" s="11"/>
      <c r="H42" s="57">
        <v>0.08</v>
      </c>
      <c r="I42" s="52">
        <f>I33*H42</f>
        <v>65.32759908</v>
      </c>
      <c r="J42" s="45"/>
      <c r="K42" s="45"/>
      <c r="L42" s="45"/>
      <c r="M42" s="45"/>
      <c r="N42" s="34"/>
      <c r="O42" s="34"/>
      <c r="P42" s="34"/>
      <c r="Q42" s="34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ht="14.25" customHeight="1">
      <c r="A43" s="51" t="s">
        <v>56</v>
      </c>
      <c r="B43" s="20"/>
      <c r="C43" s="20"/>
      <c r="D43" s="20"/>
      <c r="E43" s="20"/>
      <c r="F43" s="20"/>
      <c r="G43" s="11"/>
      <c r="H43" s="59">
        <f t="shared" ref="H43:I43" si="2">SUM(H35:H42)</f>
        <v>0.338</v>
      </c>
      <c r="I43" s="54">
        <f t="shared" si="2"/>
        <v>276.0091061</v>
      </c>
      <c r="J43" s="46"/>
      <c r="K43" s="45"/>
      <c r="L43" s="45"/>
      <c r="M43" s="45"/>
      <c r="N43" s="34"/>
      <c r="O43" s="34"/>
      <c r="P43" s="34"/>
      <c r="Q43" s="34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</row>
    <row r="44" ht="14.25" customHeight="1">
      <c r="A44" s="55"/>
      <c r="B44" s="55"/>
      <c r="C44" s="55"/>
      <c r="D44" s="55"/>
      <c r="E44" s="55"/>
      <c r="F44" s="55"/>
      <c r="G44" s="55"/>
      <c r="H44" s="63"/>
      <c r="I44" s="66"/>
      <c r="J44" s="46"/>
      <c r="K44" s="45"/>
      <c r="L44" s="45"/>
      <c r="M44" s="45"/>
      <c r="N44" s="34"/>
      <c r="O44" s="34"/>
      <c r="P44" s="34"/>
      <c r="Q44" s="34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</row>
    <row r="45" ht="12.75" customHeight="1">
      <c r="A45" s="51" t="s">
        <v>57</v>
      </c>
      <c r="B45" s="20"/>
      <c r="C45" s="20"/>
      <c r="D45" s="20"/>
      <c r="E45" s="20"/>
      <c r="F45" s="20"/>
      <c r="G45" s="11"/>
      <c r="H45" s="59"/>
      <c r="I45" s="50" t="s">
        <v>35</v>
      </c>
      <c r="J45" s="45"/>
      <c r="K45" s="45"/>
      <c r="L45" s="45"/>
      <c r="M45" s="45"/>
      <c r="N45" s="34"/>
      <c r="O45" s="34"/>
      <c r="P45" s="34"/>
      <c r="Q45" s="34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</row>
    <row r="46" ht="14.25" customHeight="1">
      <c r="A46" s="50" t="s">
        <v>13</v>
      </c>
      <c r="B46" s="38" t="s">
        <v>58</v>
      </c>
      <c r="C46" s="20"/>
      <c r="D46" s="20"/>
      <c r="E46" s="20"/>
      <c r="F46" s="20"/>
      <c r="G46" s="11"/>
      <c r="H46" s="67"/>
      <c r="I46" s="67"/>
      <c r="J46" s="46"/>
      <c r="K46" s="45"/>
      <c r="L46" s="45"/>
      <c r="M46" s="45"/>
      <c r="N46" s="34"/>
      <c r="O46" s="34"/>
      <c r="P46" s="34"/>
      <c r="Q46" s="34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</row>
    <row r="47" ht="14.25" customHeight="1">
      <c r="A47" s="50" t="s">
        <v>15</v>
      </c>
      <c r="B47" s="38" t="s">
        <v>59</v>
      </c>
      <c r="C47" s="20"/>
      <c r="D47" s="20"/>
      <c r="E47" s="20"/>
      <c r="F47" s="20"/>
      <c r="G47" s="11"/>
      <c r="H47" s="67"/>
      <c r="I47" s="67"/>
      <c r="J47" s="68"/>
      <c r="K47" s="45"/>
      <c r="L47" s="45"/>
      <c r="M47" s="45"/>
      <c r="N47" s="34"/>
      <c r="O47" s="34"/>
      <c r="P47" s="34"/>
      <c r="Q47" s="34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</row>
    <row r="48" ht="14.25" customHeight="1">
      <c r="A48" s="50" t="s">
        <v>18</v>
      </c>
      <c r="B48" s="38" t="s">
        <v>132</v>
      </c>
      <c r="C48" s="20"/>
      <c r="D48" s="20"/>
      <c r="E48" s="20"/>
      <c r="F48" s="20"/>
      <c r="G48" s="11"/>
      <c r="H48" s="67"/>
      <c r="I48" s="67"/>
      <c r="J48" s="68"/>
      <c r="K48" s="45"/>
      <c r="L48" s="45"/>
      <c r="M48" s="45"/>
      <c r="N48" s="34"/>
      <c r="O48" s="34"/>
      <c r="P48" s="34"/>
      <c r="Q48" s="34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</row>
    <row r="49" ht="14.25" customHeight="1">
      <c r="A49" s="50" t="s">
        <v>21</v>
      </c>
      <c r="B49" s="38" t="s">
        <v>60</v>
      </c>
      <c r="C49" s="20"/>
      <c r="D49" s="20"/>
      <c r="E49" s="20"/>
      <c r="F49" s="20"/>
      <c r="G49" s="11"/>
      <c r="H49" s="67"/>
      <c r="I49" s="67"/>
      <c r="J49" s="68"/>
      <c r="K49" s="45"/>
      <c r="L49" s="45"/>
      <c r="M49" s="45"/>
      <c r="N49" s="34"/>
      <c r="O49" s="34"/>
      <c r="P49" s="34"/>
      <c r="Q49" s="34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0" ht="14.25" customHeight="1">
      <c r="A50" s="50" t="s">
        <v>48</v>
      </c>
      <c r="B50" s="38" t="s">
        <v>133</v>
      </c>
      <c r="C50" s="20"/>
      <c r="D50" s="20"/>
      <c r="E50" s="20"/>
      <c r="F50" s="20"/>
      <c r="G50" s="11"/>
      <c r="H50" s="67"/>
      <c r="I50" s="67"/>
      <c r="J50" s="68"/>
      <c r="K50" s="45"/>
      <c r="L50" s="45"/>
      <c r="M50" s="45"/>
      <c r="N50" s="34"/>
      <c r="O50" s="34"/>
      <c r="P50" s="34"/>
      <c r="Q50" s="34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</row>
    <row r="51" ht="14.25" customHeight="1">
      <c r="A51" s="51" t="s">
        <v>61</v>
      </c>
      <c r="B51" s="20"/>
      <c r="C51" s="20"/>
      <c r="D51" s="20"/>
      <c r="E51" s="20"/>
      <c r="F51" s="20"/>
      <c r="G51" s="20"/>
      <c r="H51" s="11"/>
      <c r="I51" s="54">
        <f>TRUNC(SUM(I46:I50),2)</f>
        <v>0</v>
      </c>
      <c r="J51" s="46"/>
      <c r="K51" s="45"/>
      <c r="L51" s="45"/>
      <c r="M51" s="45"/>
      <c r="N51" s="34"/>
      <c r="O51" s="34"/>
      <c r="P51" s="34"/>
      <c r="Q51" s="34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</row>
    <row r="52" ht="14.25" customHeight="1">
      <c r="A52" s="55"/>
      <c r="B52" s="55"/>
      <c r="C52" s="55"/>
      <c r="D52" s="55"/>
      <c r="E52" s="55"/>
      <c r="F52" s="55"/>
      <c r="G52" s="55"/>
      <c r="H52" s="63"/>
      <c r="I52" s="66"/>
      <c r="J52" s="45"/>
      <c r="K52" s="45"/>
      <c r="L52" s="45"/>
      <c r="M52" s="45"/>
      <c r="N52" s="34"/>
      <c r="O52" s="34"/>
      <c r="P52" s="34"/>
      <c r="Q52" s="34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</row>
    <row r="53" ht="14.25" customHeight="1">
      <c r="A53" s="55"/>
      <c r="B53" s="55"/>
      <c r="C53" s="55"/>
      <c r="D53" s="55"/>
      <c r="E53" s="55"/>
      <c r="F53" s="55"/>
      <c r="G53" s="55"/>
      <c r="H53" s="63"/>
      <c r="I53" s="66"/>
      <c r="J53" s="45"/>
      <c r="K53" s="45"/>
      <c r="L53" s="45"/>
      <c r="M53" s="45"/>
      <c r="N53" s="34"/>
      <c r="O53" s="34"/>
      <c r="P53" s="34"/>
      <c r="Q53" s="34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</row>
    <row r="54" ht="14.25" customHeight="1">
      <c r="A54" s="36" t="s">
        <v>62</v>
      </c>
      <c r="B54" s="20"/>
      <c r="C54" s="20"/>
      <c r="D54" s="20"/>
      <c r="E54" s="20"/>
      <c r="F54" s="20"/>
      <c r="G54" s="20"/>
      <c r="H54" s="20"/>
      <c r="I54" s="11"/>
      <c r="J54" s="45"/>
      <c r="K54" s="45"/>
      <c r="L54" s="45"/>
      <c r="M54" s="45"/>
      <c r="N54" s="34"/>
      <c r="O54" s="34"/>
      <c r="P54" s="34"/>
      <c r="Q54" s="34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</row>
    <row r="55" ht="12.75" customHeight="1">
      <c r="A55" s="51" t="s">
        <v>63</v>
      </c>
      <c r="B55" s="20"/>
      <c r="C55" s="20"/>
      <c r="D55" s="20"/>
      <c r="E55" s="20"/>
      <c r="F55" s="20"/>
      <c r="G55" s="20"/>
      <c r="H55" s="11"/>
      <c r="I55" s="50" t="s">
        <v>35</v>
      </c>
      <c r="J55" s="45"/>
      <c r="K55" s="45"/>
      <c r="L55" s="45"/>
      <c r="M55" s="45"/>
      <c r="N55" s="34"/>
      <c r="O55" s="34"/>
      <c r="P55" s="34"/>
      <c r="Q55" s="34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</row>
    <row r="56" ht="12.75" customHeight="1">
      <c r="A56" s="50" t="s">
        <v>64</v>
      </c>
      <c r="B56" s="38" t="s">
        <v>65</v>
      </c>
      <c r="C56" s="20"/>
      <c r="D56" s="20"/>
      <c r="E56" s="20"/>
      <c r="F56" s="20"/>
      <c r="G56" s="20"/>
      <c r="H56" s="11"/>
      <c r="I56" s="52">
        <f>I31</f>
        <v>132.9149884</v>
      </c>
      <c r="J56" s="45"/>
      <c r="K56" s="45"/>
      <c r="L56" s="45"/>
      <c r="M56" s="45"/>
      <c r="N56" s="34"/>
      <c r="O56" s="34"/>
      <c r="P56" s="34"/>
      <c r="Q56" s="34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</row>
    <row r="57" ht="14.25" customHeight="1">
      <c r="A57" s="50" t="s">
        <v>66</v>
      </c>
      <c r="B57" s="38" t="s">
        <v>67</v>
      </c>
      <c r="C57" s="20"/>
      <c r="D57" s="20"/>
      <c r="E57" s="20"/>
      <c r="F57" s="20"/>
      <c r="G57" s="20"/>
      <c r="H57" s="11"/>
      <c r="I57" s="52">
        <f>I43</f>
        <v>276.0091061</v>
      </c>
      <c r="J57" s="45"/>
      <c r="K57" s="45"/>
      <c r="L57" s="45"/>
      <c r="M57" s="45"/>
      <c r="N57" s="34"/>
      <c r="O57" s="34"/>
      <c r="P57" s="34"/>
      <c r="Q57" s="34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</row>
    <row r="58" ht="14.25" customHeight="1">
      <c r="A58" s="50" t="s">
        <v>68</v>
      </c>
      <c r="B58" s="38" t="s">
        <v>69</v>
      </c>
      <c r="C58" s="20"/>
      <c r="D58" s="20"/>
      <c r="E58" s="20"/>
      <c r="F58" s="20"/>
      <c r="G58" s="20"/>
      <c r="H58" s="11"/>
      <c r="I58" s="52">
        <f>I51</f>
        <v>0</v>
      </c>
      <c r="J58" s="45"/>
      <c r="K58" s="45"/>
      <c r="L58" s="45"/>
      <c r="M58" s="45"/>
      <c r="N58" s="34"/>
      <c r="O58" s="34"/>
      <c r="P58" s="34"/>
      <c r="Q58" s="34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</row>
    <row r="59" ht="14.25" customHeight="1">
      <c r="A59" s="51" t="s">
        <v>70</v>
      </c>
      <c r="B59" s="20"/>
      <c r="C59" s="20"/>
      <c r="D59" s="20"/>
      <c r="E59" s="20"/>
      <c r="F59" s="20"/>
      <c r="G59" s="20"/>
      <c r="H59" s="11"/>
      <c r="I59" s="54">
        <f>TRUNC(SUM(I56:I58),2)</f>
        <v>408.92</v>
      </c>
      <c r="J59" s="46"/>
      <c r="K59" s="70"/>
      <c r="L59" s="70"/>
      <c r="M59" s="70"/>
      <c r="N59" s="71"/>
      <c r="O59" s="71"/>
      <c r="P59" s="71"/>
      <c r="Q59" s="71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</row>
    <row r="60" ht="14.25" customHeight="1">
      <c r="A60" s="73"/>
      <c r="B60" s="74"/>
      <c r="C60" s="74"/>
      <c r="D60" s="74"/>
      <c r="E60" s="74"/>
      <c r="F60" s="74"/>
      <c r="G60" s="74"/>
      <c r="H60" s="74"/>
      <c r="I60" s="75"/>
      <c r="J60" s="45"/>
      <c r="K60" s="45"/>
      <c r="L60" s="45"/>
      <c r="M60" s="45"/>
      <c r="N60" s="34"/>
      <c r="O60" s="34"/>
      <c r="P60" s="34"/>
      <c r="Q60" s="34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</row>
    <row r="61" ht="14.25" customHeight="1">
      <c r="A61" s="36" t="s">
        <v>71</v>
      </c>
      <c r="B61" s="20"/>
      <c r="C61" s="20"/>
      <c r="D61" s="20"/>
      <c r="E61" s="20"/>
      <c r="F61" s="20"/>
      <c r="G61" s="20"/>
      <c r="H61" s="20"/>
      <c r="I61" s="11"/>
      <c r="J61" s="45"/>
      <c r="K61" s="45"/>
      <c r="L61" s="45"/>
      <c r="M61" s="45"/>
      <c r="N61" s="34"/>
      <c r="O61" s="34"/>
      <c r="P61" s="34"/>
      <c r="Q61" s="34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</row>
    <row r="62" ht="14.25" customHeight="1">
      <c r="A62" s="50">
        <v>3.0</v>
      </c>
      <c r="B62" s="51" t="s">
        <v>72</v>
      </c>
      <c r="C62" s="20"/>
      <c r="D62" s="20"/>
      <c r="E62" s="20"/>
      <c r="F62" s="20"/>
      <c r="G62" s="11"/>
      <c r="H62" s="50" t="s">
        <v>73</v>
      </c>
      <c r="I62" s="50" t="s">
        <v>35</v>
      </c>
      <c r="J62" s="45"/>
      <c r="K62" s="45"/>
      <c r="L62" s="45"/>
      <c r="M62" s="45"/>
      <c r="N62" s="34"/>
      <c r="O62" s="34"/>
      <c r="P62" s="34"/>
      <c r="Q62" s="34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</row>
    <row r="63" ht="14.25" customHeight="1">
      <c r="A63" s="50" t="s">
        <v>13</v>
      </c>
      <c r="B63" s="38" t="s">
        <v>74</v>
      </c>
      <c r="C63" s="20"/>
      <c r="D63" s="20"/>
      <c r="E63" s="20"/>
      <c r="F63" s="20"/>
      <c r="G63" s="11"/>
      <c r="H63" s="57">
        <f>0.05/12</f>
        <v>0.004166666667</v>
      </c>
      <c r="I63" s="52">
        <f>I25*H63</f>
        <v>2.848666667</v>
      </c>
      <c r="J63" s="46"/>
      <c r="K63" s="45"/>
      <c r="L63" s="45"/>
      <c r="M63" s="45"/>
      <c r="N63" s="34"/>
      <c r="O63" s="34"/>
      <c r="P63" s="34"/>
      <c r="Q63" s="34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</row>
    <row r="64" ht="14.25" customHeight="1">
      <c r="A64" s="50" t="s">
        <v>15</v>
      </c>
      <c r="B64" s="38" t="s">
        <v>75</v>
      </c>
      <c r="C64" s="20"/>
      <c r="D64" s="20"/>
      <c r="E64" s="20"/>
      <c r="F64" s="20"/>
      <c r="G64" s="11"/>
      <c r="H64" s="57">
        <f>(H63*0.08)</f>
        <v>0.0003333333333</v>
      </c>
      <c r="I64" s="52">
        <f>I25*H64</f>
        <v>0.2278933333</v>
      </c>
      <c r="J64" s="46"/>
      <c r="K64" s="45"/>
      <c r="L64" s="45"/>
      <c r="M64" s="45"/>
      <c r="N64" s="34"/>
      <c r="O64" s="34"/>
      <c r="P64" s="34"/>
      <c r="Q64" s="34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</row>
    <row r="65" ht="12.75" customHeight="1">
      <c r="A65" s="50" t="s">
        <v>18</v>
      </c>
      <c r="B65" s="38" t="s">
        <v>76</v>
      </c>
      <c r="C65" s="20"/>
      <c r="D65" s="20"/>
      <c r="E65" s="20"/>
      <c r="F65" s="20"/>
      <c r="G65" s="11"/>
      <c r="H65" s="57">
        <f>((0.4)*0.08)*H63</f>
        <v>0.0001333333333</v>
      </c>
      <c r="I65" s="52">
        <f>I25*H65</f>
        <v>0.09115733333</v>
      </c>
      <c r="J65" s="46"/>
      <c r="K65" s="70"/>
      <c r="L65" s="70"/>
      <c r="M65" s="70"/>
      <c r="N65" s="71"/>
      <c r="O65" s="71"/>
      <c r="P65" s="71"/>
      <c r="Q65" s="71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</row>
    <row r="66" ht="14.25" customHeight="1">
      <c r="A66" s="50" t="s">
        <v>21</v>
      </c>
      <c r="B66" s="38" t="s">
        <v>77</v>
      </c>
      <c r="C66" s="20"/>
      <c r="D66" s="20"/>
      <c r="E66" s="20"/>
      <c r="F66" s="20"/>
      <c r="G66" s="11"/>
      <c r="H66" s="57">
        <f>((1/30)*7)/12</f>
        <v>0.01944444444</v>
      </c>
      <c r="I66" s="52">
        <f>I25*H66</f>
        <v>13.29377778</v>
      </c>
      <c r="J66" s="46"/>
      <c r="K66" s="45"/>
      <c r="L66" s="45"/>
      <c r="M66" s="45"/>
      <c r="N66" s="34"/>
      <c r="O66" s="34"/>
      <c r="P66" s="34"/>
      <c r="Q66" s="34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</row>
    <row r="67" ht="14.25" customHeight="1">
      <c r="A67" s="50" t="s">
        <v>48</v>
      </c>
      <c r="B67" s="38" t="s">
        <v>78</v>
      </c>
      <c r="C67" s="20"/>
      <c r="D67" s="20"/>
      <c r="E67" s="20"/>
      <c r="F67" s="20"/>
      <c r="G67" s="11"/>
      <c r="H67" s="57">
        <f>((0.4)*0.08)*H66</f>
        <v>0.0006222222222</v>
      </c>
      <c r="I67" s="52">
        <f>I25*H67</f>
        <v>0.4254008889</v>
      </c>
      <c r="J67" s="46"/>
      <c r="K67" s="45"/>
      <c r="L67" s="45"/>
      <c r="M67" s="45"/>
      <c r="N67" s="34"/>
      <c r="O67" s="34"/>
      <c r="P67" s="34"/>
      <c r="Q67" s="34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</row>
    <row r="68" ht="14.25" customHeight="1">
      <c r="A68" s="50" t="s">
        <v>50</v>
      </c>
      <c r="B68" s="38" t="s">
        <v>79</v>
      </c>
      <c r="C68" s="20"/>
      <c r="D68" s="20"/>
      <c r="E68" s="20"/>
      <c r="F68" s="20"/>
      <c r="G68" s="11"/>
      <c r="H68" s="57">
        <f>(0.4)*0.08</f>
        <v>0.032</v>
      </c>
      <c r="I68" s="52">
        <f>I25*H68</f>
        <v>21.87776</v>
      </c>
      <c r="J68" s="46"/>
      <c r="K68" s="45"/>
      <c r="L68" s="45"/>
      <c r="M68" s="45"/>
      <c r="N68" s="34"/>
      <c r="O68" s="34"/>
      <c r="P68" s="34"/>
      <c r="Q68" s="34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</row>
    <row r="69" ht="14.25" customHeight="1">
      <c r="A69" s="50" t="s">
        <v>52</v>
      </c>
      <c r="B69" s="38" t="s">
        <v>80</v>
      </c>
      <c r="C69" s="20"/>
      <c r="D69" s="20"/>
      <c r="E69" s="20"/>
      <c r="F69" s="20"/>
      <c r="G69" s="11"/>
      <c r="H69" s="57">
        <f>H66*H43</f>
        <v>0.006572222222</v>
      </c>
      <c r="I69" s="52">
        <f>I25*H69</f>
        <v>4.493296889</v>
      </c>
      <c r="J69" s="46"/>
      <c r="K69" s="45"/>
      <c r="L69" s="45"/>
      <c r="M69" s="45"/>
      <c r="N69" s="34"/>
      <c r="O69" s="34"/>
      <c r="P69" s="34"/>
      <c r="Q69" s="34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</row>
    <row r="70" ht="14.25" customHeight="1">
      <c r="A70" s="51" t="s">
        <v>81</v>
      </c>
      <c r="B70" s="20"/>
      <c r="C70" s="20"/>
      <c r="D70" s="20"/>
      <c r="E70" s="20"/>
      <c r="F70" s="20"/>
      <c r="G70" s="11"/>
      <c r="H70" s="59">
        <f t="shared" ref="H70:I70" si="3">SUM(H63:H69)</f>
        <v>0.06327222222</v>
      </c>
      <c r="I70" s="54">
        <f t="shared" si="3"/>
        <v>43.25795289</v>
      </c>
      <c r="J70" s="46"/>
      <c r="K70" s="45"/>
      <c r="L70" s="45"/>
      <c r="M70" s="45"/>
      <c r="N70" s="34"/>
      <c r="O70" s="34"/>
      <c r="P70" s="34"/>
      <c r="Q70" s="34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</row>
    <row r="71" ht="14.25" customHeight="1">
      <c r="A71" s="51"/>
      <c r="B71" s="20"/>
      <c r="C71" s="20"/>
      <c r="D71" s="20"/>
      <c r="E71" s="20"/>
      <c r="F71" s="20"/>
      <c r="G71" s="20"/>
      <c r="H71" s="20"/>
      <c r="I71" s="20"/>
      <c r="J71" s="70"/>
      <c r="K71" s="70"/>
      <c r="L71" s="70"/>
      <c r="M71" s="70"/>
      <c r="N71" s="71"/>
      <c r="O71" s="71"/>
      <c r="P71" s="71"/>
      <c r="Q71" s="71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</row>
    <row r="72" ht="14.25" customHeight="1">
      <c r="A72" s="36" t="s">
        <v>82</v>
      </c>
      <c r="B72" s="20"/>
      <c r="C72" s="20"/>
      <c r="D72" s="20"/>
      <c r="E72" s="20"/>
      <c r="F72" s="20"/>
      <c r="G72" s="20"/>
      <c r="H72" s="20"/>
      <c r="I72" s="11"/>
      <c r="J72" s="45"/>
      <c r="K72" s="45"/>
      <c r="L72" s="45"/>
      <c r="M72" s="45"/>
      <c r="N72" s="34"/>
      <c r="O72" s="34"/>
      <c r="P72" s="34"/>
      <c r="Q72" s="34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</row>
    <row r="73" ht="14.25" customHeight="1">
      <c r="A73" s="55"/>
      <c r="B73" s="55"/>
      <c r="C73" s="55"/>
      <c r="D73" s="55"/>
      <c r="E73" s="55"/>
      <c r="F73" s="55"/>
      <c r="G73" s="55"/>
      <c r="H73" s="63" t="s">
        <v>83</v>
      </c>
      <c r="I73" s="76">
        <f>I25</f>
        <v>683.68</v>
      </c>
      <c r="J73" s="45"/>
      <c r="K73" s="45"/>
      <c r="L73" s="45"/>
      <c r="M73" s="45"/>
      <c r="N73" s="34"/>
      <c r="O73" s="34"/>
      <c r="P73" s="34"/>
      <c r="Q73" s="34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</row>
    <row r="74" ht="14.25" customHeight="1">
      <c r="A74" s="51" t="s">
        <v>84</v>
      </c>
      <c r="B74" s="20"/>
      <c r="C74" s="20"/>
      <c r="D74" s="20"/>
      <c r="E74" s="20"/>
      <c r="F74" s="20"/>
      <c r="G74" s="11"/>
      <c r="H74" s="50" t="s">
        <v>73</v>
      </c>
      <c r="I74" s="50" t="s">
        <v>35</v>
      </c>
      <c r="J74" s="45"/>
      <c r="K74" s="45"/>
      <c r="L74" s="45"/>
      <c r="M74" s="45"/>
      <c r="N74" s="34"/>
      <c r="O74" s="34"/>
      <c r="P74" s="34"/>
      <c r="Q74" s="34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</row>
    <row r="75" ht="14.25" customHeight="1">
      <c r="A75" s="50" t="s">
        <v>13</v>
      </c>
      <c r="B75" s="38" t="s">
        <v>85</v>
      </c>
      <c r="C75" s="20"/>
      <c r="D75" s="20"/>
      <c r="E75" s="20"/>
      <c r="F75" s="20"/>
      <c r="G75" s="11"/>
      <c r="H75" s="57">
        <f>H30/12</f>
        <v>0.009259259259</v>
      </c>
      <c r="I75" s="52">
        <f>I73*H75</f>
        <v>6.33037037</v>
      </c>
      <c r="J75" s="58"/>
      <c r="K75" s="45"/>
      <c r="L75" s="45"/>
      <c r="M75" s="45"/>
      <c r="N75" s="34"/>
      <c r="O75" s="34"/>
      <c r="P75" s="34"/>
      <c r="Q75" s="34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</row>
    <row r="76" ht="12.75" customHeight="1">
      <c r="A76" s="50" t="s">
        <v>15</v>
      </c>
      <c r="B76" s="38" t="s">
        <v>86</v>
      </c>
      <c r="C76" s="20"/>
      <c r="D76" s="20"/>
      <c r="E76" s="20"/>
      <c r="F76" s="20"/>
      <c r="G76" s="11"/>
      <c r="H76" s="57">
        <f>(5.96/30)*(1/12)</f>
        <v>0.01655555556</v>
      </c>
      <c r="I76" s="52">
        <f>I73*H76</f>
        <v>11.31870222</v>
      </c>
      <c r="J76" s="58"/>
      <c r="K76" s="45"/>
      <c r="L76" s="45"/>
      <c r="M76" s="45"/>
      <c r="N76" s="34"/>
      <c r="O76" s="34"/>
      <c r="P76" s="34"/>
      <c r="Q76" s="34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</row>
    <row r="77" ht="14.25" customHeight="1">
      <c r="A77" s="50" t="s">
        <v>18</v>
      </c>
      <c r="B77" s="38" t="s">
        <v>87</v>
      </c>
      <c r="C77" s="20"/>
      <c r="D77" s="20"/>
      <c r="E77" s="20"/>
      <c r="F77" s="20"/>
      <c r="G77" s="11"/>
      <c r="H77" s="57">
        <f>((5/30)/12)*0.015</f>
        <v>0.0002083333333</v>
      </c>
      <c r="I77" s="52">
        <f>I73*H77</f>
        <v>0.1424333333</v>
      </c>
      <c r="J77" s="46"/>
      <c r="K77" s="45"/>
      <c r="L77" s="45"/>
      <c r="M77" s="45"/>
      <c r="N77" s="34"/>
      <c r="O77" s="34"/>
      <c r="P77" s="34"/>
      <c r="Q77" s="34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</row>
    <row r="78" ht="14.25" customHeight="1">
      <c r="A78" s="50" t="s">
        <v>21</v>
      </c>
      <c r="B78" s="38" t="s">
        <v>134</v>
      </c>
      <c r="C78" s="20"/>
      <c r="D78" s="20"/>
      <c r="E78" s="20"/>
      <c r="F78" s="20"/>
      <c r="G78" s="11"/>
      <c r="H78" s="57">
        <f>((15/30)/12)*0.0078</f>
        <v>0.000325</v>
      </c>
      <c r="I78" s="52">
        <f>I73*H78</f>
        <v>0.222196</v>
      </c>
      <c r="J78" s="46"/>
      <c r="K78" s="45"/>
      <c r="L78" s="45"/>
      <c r="M78" s="45"/>
      <c r="N78" s="34"/>
      <c r="O78" s="34"/>
      <c r="P78" s="34"/>
      <c r="Q78" s="34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</row>
    <row r="79" ht="14.25" customHeight="1">
      <c r="A79" s="50" t="s">
        <v>48</v>
      </c>
      <c r="B79" s="38" t="s">
        <v>89</v>
      </c>
      <c r="C79" s="20"/>
      <c r="D79" s="20"/>
      <c r="E79" s="20"/>
      <c r="F79" s="20"/>
      <c r="G79" s="11"/>
      <c r="H79" s="57">
        <f>((0.0144*0.1)*0.4509)*(6/12)</f>
        <v>0.000324648</v>
      </c>
      <c r="I79" s="52">
        <f>I73*H79</f>
        <v>0.2219553446</v>
      </c>
      <c r="J79" s="46"/>
      <c r="K79" s="45"/>
      <c r="L79" s="45"/>
      <c r="M79" s="45"/>
      <c r="N79" s="34"/>
      <c r="O79" s="34"/>
      <c r="P79" s="34"/>
      <c r="Q79" s="34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</row>
    <row r="80" ht="14.25" customHeight="1">
      <c r="A80" s="50" t="s">
        <v>50</v>
      </c>
      <c r="B80" s="38" t="s">
        <v>90</v>
      </c>
      <c r="C80" s="20"/>
      <c r="D80" s="20"/>
      <c r="E80" s="20"/>
      <c r="F80" s="20"/>
      <c r="G80" s="11"/>
      <c r="H80" s="57">
        <f>SUM(H75:H79)*H43</f>
        <v>0.009015405098</v>
      </c>
      <c r="I80" s="52">
        <f>I73*H80</f>
        <v>6.163652157</v>
      </c>
      <c r="J80" s="46"/>
      <c r="K80" s="45"/>
      <c r="L80" s="45"/>
      <c r="M80" s="45"/>
      <c r="N80" s="34"/>
      <c r="O80" s="34"/>
      <c r="P80" s="34"/>
      <c r="Q80" s="34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</row>
    <row r="81" ht="14.25" customHeight="1">
      <c r="A81" s="51" t="s">
        <v>91</v>
      </c>
      <c r="B81" s="20"/>
      <c r="C81" s="20"/>
      <c r="D81" s="20"/>
      <c r="E81" s="20"/>
      <c r="F81" s="20"/>
      <c r="G81" s="11"/>
      <c r="H81" s="59">
        <f>SUM(H75:H80)</f>
        <v>0.03568820125</v>
      </c>
      <c r="I81" s="54">
        <f>TRUNC(SUM(I75:I80),2)</f>
        <v>24.39</v>
      </c>
      <c r="J81" s="46"/>
      <c r="K81" s="70"/>
      <c r="L81" s="70"/>
      <c r="M81" s="70"/>
      <c r="N81" s="71"/>
      <c r="O81" s="71"/>
      <c r="P81" s="71"/>
      <c r="Q81" s="71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</row>
    <row r="82" ht="16.5" customHeight="1">
      <c r="A82" s="77"/>
      <c r="B82" s="23"/>
      <c r="C82" s="23"/>
      <c r="D82" s="23"/>
      <c r="E82" s="23"/>
      <c r="F82" s="23"/>
      <c r="G82" s="23"/>
      <c r="H82" s="23"/>
      <c r="I82" s="23"/>
      <c r="J82" s="45"/>
      <c r="K82" s="45"/>
      <c r="L82" s="45"/>
      <c r="M82" s="45"/>
      <c r="N82" s="34"/>
      <c r="O82" s="34"/>
      <c r="P82" s="34"/>
      <c r="Q82" s="34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</row>
    <row r="83" ht="14.25" customHeight="1">
      <c r="A83" s="51" t="s">
        <v>92</v>
      </c>
      <c r="B83" s="20"/>
      <c r="C83" s="20"/>
      <c r="D83" s="20"/>
      <c r="E83" s="20"/>
      <c r="F83" s="20"/>
      <c r="G83" s="11"/>
      <c r="H83" s="50"/>
      <c r="I83" s="50" t="s">
        <v>35</v>
      </c>
      <c r="J83" s="45"/>
      <c r="K83" s="45"/>
      <c r="L83" s="45"/>
      <c r="M83" s="45"/>
      <c r="N83" s="34"/>
      <c r="O83" s="34"/>
      <c r="P83" s="34"/>
      <c r="Q83" s="34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</row>
    <row r="84" ht="14.25" customHeight="1">
      <c r="A84" s="50" t="s">
        <v>13</v>
      </c>
      <c r="B84" s="38" t="s">
        <v>93</v>
      </c>
      <c r="C84" s="20"/>
      <c r="D84" s="20"/>
      <c r="E84" s="20"/>
      <c r="F84" s="20"/>
      <c r="G84" s="11"/>
      <c r="H84" s="57"/>
      <c r="I84" s="52">
        <v>0.0</v>
      </c>
      <c r="J84" s="45"/>
      <c r="K84" s="45"/>
      <c r="L84" s="45"/>
      <c r="M84" s="45"/>
      <c r="N84" s="34"/>
      <c r="O84" s="34"/>
      <c r="P84" s="34"/>
      <c r="Q84" s="34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</row>
    <row r="85" ht="14.25" customHeight="1">
      <c r="A85" s="51" t="s">
        <v>94</v>
      </c>
      <c r="B85" s="20"/>
      <c r="C85" s="20"/>
      <c r="D85" s="20"/>
      <c r="E85" s="20"/>
      <c r="F85" s="20"/>
      <c r="G85" s="11"/>
      <c r="H85" s="59"/>
      <c r="I85" s="54">
        <v>0.0</v>
      </c>
      <c r="J85" s="46"/>
      <c r="K85" s="45"/>
      <c r="L85" s="45"/>
      <c r="M85" s="45"/>
      <c r="N85" s="34"/>
      <c r="O85" s="34"/>
      <c r="P85" s="34"/>
      <c r="Q85" s="34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</row>
    <row r="86" ht="14.25" customHeight="1">
      <c r="A86" s="77"/>
      <c r="B86" s="77"/>
      <c r="C86" s="77"/>
      <c r="D86" s="77"/>
      <c r="E86" s="77"/>
      <c r="F86" s="77"/>
      <c r="G86" s="77"/>
      <c r="H86" s="77"/>
      <c r="I86" s="77"/>
      <c r="J86" s="45"/>
      <c r="K86" s="45"/>
      <c r="L86" s="45"/>
      <c r="M86" s="45"/>
      <c r="N86" s="34"/>
      <c r="O86" s="34"/>
      <c r="P86" s="34"/>
      <c r="Q86" s="34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</row>
    <row r="87" ht="12.75" customHeight="1">
      <c r="A87" s="36" t="s">
        <v>95</v>
      </c>
      <c r="B87" s="20"/>
      <c r="C87" s="20"/>
      <c r="D87" s="20"/>
      <c r="E87" s="20"/>
      <c r="F87" s="20"/>
      <c r="G87" s="20"/>
      <c r="H87" s="20"/>
      <c r="I87" s="11"/>
      <c r="J87" s="45"/>
      <c r="K87" s="45"/>
      <c r="L87" s="58"/>
      <c r="M87" s="45"/>
      <c r="N87" s="34"/>
      <c r="O87" s="34"/>
      <c r="P87" s="34"/>
      <c r="Q87" s="34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</row>
    <row r="88" ht="14.25" customHeight="1">
      <c r="A88" s="51" t="s">
        <v>96</v>
      </c>
      <c r="B88" s="20"/>
      <c r="C88" s="20"/>
      <c r="D88" s="20"/>
      <c r="E88" s="20"/>
      <c r="F88" s="20"/>
      <c r="G88" s="20"/>
      <c r="H88" s="11"/>
      <c r="I88" s="50" t="s">
        <v>35</v>
      </c>
      <c r="J88" s="45"/>
      <c r="K88" s="45"/>
      <c r="L88" s="45"/>
      <c r="M88" s="45"/>
      <c r="N88" s="34"/>
      <c r="O88" s="34"/>
      <c r="P88" s="34"/>
      <c r="Q88" s="34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</row>
    <row r="89" ht="14.25" customHeight="1">
      <c r="A89" s="50" t="s">
        <v>97</v>
      </c>
      <c r="B89" s="38" t="s">
        <v>98</v>
      </c>
      <c r="C89" s="20"/>
      <c r="D89" s="20"/>
      <c r="E89" s="20"/>
      <c r="F89" s="20"/>
      <c r="G89" s="20"/>
      <c r="H89" s="11"/>
      <c r="I89" s="52">
        <f>I81</f>
        <v>24.39</v>
      </c>
      <c r="J89" s="45"/>
      <c r="K89" s="45"/>
      <c r="L89" s="45"/>
      <c r="M89" s="45"/>
      <c r="N89" s="34"/>
      <c r="O89" s="34"/>
      <c r="P89" s="34"/>
      <c r="Q89" s="34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</row>
    <row r="90" ht="12.75" customHeight="1">
      <c r="A90" s="50" t="s">
        <v>99</v>
      </c>
      <c r="B90" s="38" t="s">
        <v>100</v>
      </c>
      <c r="C90" s="20"/>
      <c r="D90" s="20"/>
      <c r="E90" s="20"/>
      <c r="F90" s="20"/>
      <c r="G90" s="20"/>
      <c r="H90" s="11"/>
      <c r="I90" s="52">
        <f>I85</f>
        <v>0</v>
      </c>
      <c r="J90" s="45"/>
      <c r="K90" s="45"/>
      <c r="L90" s="45"/>
      <c r="M90" s="45"/>
      <c r="N90" s="34"/>
      <c r="O90" s="34"/>
      <c r="P90" s="34"/>
      <c r="Q90" s="34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</row>
    <row r="91" ht="18.0" customHeight="1">
      <c r="A91" s="51" t="s">
        <v>101</v>
      </c>
      <c r="B91" s="20"/>
      <c r="C91" s="20"/>
      <c r="D91" s="20"/>
      <c r="E91" s="20"/>
      <c r="F91" s="20"/>
      <c r="G91" s="20"/>
      <c r="H91" s="11"/>
      <c r="I91" s="54">
        <f>TRUNC(SUM(I89:I90),2)</f>
        <v>24.39</v>
      </c>
      <c r="J91" s="46"/>
      <c r="K91" s="45"/>
      <c r="L91" s="45"/>
      <c r="M91" s="45"/>
      <c r="N91" s="34"/>
      <c r="O91" s="34"/>
      <c r="P91" s="34"/>
      <c r="Q91" s="34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</row>
    <row r="92" ht="14.25" customHeight="1">
      <c r="A92" s="73"/>
      <c r="B92" s="74"/>
      <c r="C92" s="74"/>
      <c r="D92" s="74"/>
      <c r="E92" s="74"/>
      <c r="F92" s="74"/>
      <c r="G92" s="74"/>
      <c r="H92" s="74"/>
      <c r="I92" s="75"/>
      <c r="J92" s="45"/>
      <c r="K92" s="45"/>
      <c r="L92" s="45"/>
      <c r="M92" s="45"/>
      <c r="N92" s="34"/>
      <c r="O92" s="34"/>
      <c r="P92" s="34"/>
      <c r="Q92" s="34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</row>
    <row r="93" ht="14.25" customHeight="1">
      <c r="A93" s="36" t="s">
        <v>102</v>
      </c>
      <c r="B93" s="20"/>
      <c r="C93" s="20"/>
      <c r="D93" s="20"/>
      <c r="E93" s="20"/>
      <c r="F93" s="20"/>
      <c r="G93" s="20"/>
      <c r="H93" s="20"/>
      <c r="I93" s="11"/>
      <c r="J93" s="45"/>
      <c r="K93" s="45"/>
      <c r="L93" s="45"/>
      <c r="M93" s="45"/>
      <c r="N93" s="34"/>
      <c r="O93" s="34"/>
      <c r="P93" s="34"/>
      <c r="Q93" s="34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</row>
    <row r="94" ht="14.25" customHeight="1">
      <c r="A94" s="50">
        <v>5.0</v>
      </c>
      <c r="B94" s="51" t="s">
        <v>103</v>
      </c>
      <c r="C94" s="20"/>
      <c r="D94" s="20"/>
      <c r="E94" s="20"/>
      <c r="F94" s="20"/>
      <c r="G94" s="11"/>
      <c r="H94" s="50"/>
      <c r="I94" s="50" t="s">
        <v>35</v>
      </c>
      <c r="J94" s="45"/>
      <c r="K94" s="45"/>
      <c r="L94" s="45"/>
      <c r="M94" s="45"/>
      <c r="N94" s="34"/>
      <c r="O94" s="34"/>
      <c r="P94" s="34"/>
      <c r="Q94" s="34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</row>
    <row r="95" ht="14.25" customHeight="1">
      <c r="A95" s="50" t="s">
        <v>13</v>
      </c>
      <c r="B95" s="38" t="s">
        <v>104</v>
      </c>
      <c r="C95" s="20"/>
      <c r="D95" s="20"/>
      <c r="E95" s="20"/>
      <c r="F95" s="20"/>
      <c r="G95" s="11"/>
      <c r="H95" s="67"/>
      <c r="I95" s="67"/>
      <c r="J95" s="45"/>
      <c r="K95" s="45"/>
      <c r="L95" s="45"/>
      <c r="M95" s="45"/>
      <c r="N95" s="34"/>
      <c r="O95" s="34"/>
      <c r="P95" s="34"/>
      <c r="Q95" s="34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</row>
    <row r="96" ht="14.25" customHeight="1">
      <c r="A96" s="50" t="s">
        <v>15</v>
      </c>
      <c r="B96" s="38" t="s">
        <v>135</v>
      </c>
      <c r="C96" s="20"/>
      <c r="D96" s="20"/>
      <c r="E96" s="20"/>
      <c r="F96" s="20"/>
      <c r="G96" s="11"/>
      <c r="H96" s="90"/>
      <c r="I96" s="67"/>
      <c r="J96" s="45"/>
      <c r="K96" s="45"/>
      <c r="L96" s="45"/>
      <c r="M96" s="45"/>
      <c r="N96" s="34"/>
      <c r="O96" s="34"/>
      <c r="P96" s="34"/>
      <c r="Q96" s="34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</row>
    <row r="97" ht="12.75" customHeight="1">
      <c r="A97" s="79" t="s">
        <v>18</v>
      </c>
      <c r="B97" s="38" t="s">
        <v>105</v>
      </c>
      <c r="C97" s="20"/>
      <c r="D97" s="20"/>
      <c r="E97" s="20"/>
      <c r="F97" s="20"/>
      <c r="G97" s="11"/>
      <c r="H97" s="90"/>
      <c r="I97" s="67"/>
      <c r="J97" s="45"/>
      <c r="K97" s="45"/>
      <c r="L97" s="45"/>
      <c r="M97" s="45"/>
      <c r="N97" s="34"/>
      <c r="O97" s="34"/>
      <c r="P97" s="34"/>
      <c r="Q97" s="34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</row>
    <row r="98" ht="14.25" customHeight="1">
      <c r="A98" s="51" t="s">
        <v>106</v>
      </c>
      <c r="B98" s="20"/>
      <c r="C98" s="20"/>
      <c r="D98" s="20"/>
      <c r="E98" s="20"/>
      <c r="F98" s="20"/>
      <c r="G98" s="11"/>
      <c r="H98" s="81"/>
      <c r="I98" s="54">
        <f>TRUNC(SUM(I95:I97),2)</f>
        <v>0</v>
      </c>
      <c r="J98" s="45"/>
      <c r="K98" s="45"/>
      <c r="L98" s="45"/>
      <c r="M98" s="45"/>
      <c r="N98" s="34"/>
      <c r="O98" s="34"/>
      <c r="P98" s="34"/>
      <c r="Q98" s="34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</row>
    <row r="99" ht="16.5" customHeight="1">
      <c r="A99" s="77"/>
      <c r="B99" s="23"/>
      <c r="C99" s="23"/>
      <c r="D99" s="23"/>
      <c r="E99" s="23"/>
      <c r="F99" s="23"/>
      <c r="G99" s="23"/>
      <c r="H99" s="23"/>
      <c r="I99" s="23"/>
      <c r="J99" s="45"/>
      <c r="K99" s="45"/>
      <c r="L99" s="45"/>
      <c r="M99" s="45"/>
      <c r="N99" s="34"/>
      <c r="O99" s="34"/>
      <c r="P99" s="34"/>
      <c r="Q99" s="34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</row>
    <row r="100" ht="16.5" customHeight="1">
      <c r="A100" s="77" t="s">
        <v>107</v>
      </c>
      <c r="B100" s="23"/>
      <c r="C100" s="23"/>
      <c r="D100" s="82">
        <f>I25+I59+I70+I91+I98</f>
        <v>1160.247953</v>
      </c>
      <c r="E100" s="77"/>
      <c r="F100" s="77"/>
      <c r="G100" s="77"/>
      <c r="H100" s="77"/>
      <c r="I100" s="77"/>
      <c r="J100" s="45"/>
      <c r="K100" s="45"/>
      <c r="L100" s="45"/>
      <c r="M100" s="45"/>
      <c r="N100" s="34"/>
      <c r="O100" s="34"/>
      <c r="P100" s="34"/>
      <c r="Q100" s="34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</row>
    <row r="101" ht="16.5" customHeight="1">
      <c r="A101" s="77" t="s">
        <v>108</v>
      </c>
      <c r="B101" s="23"/>
      <c r="C101" s="23"/>
      <c r="D101" s="83">
        <f>H107+H108+H109</f>
        <v>0.02</v>
      </c>
      <c r="E101" s="77" t="s">
        <v>109</v>
      </c>
      <c r="F101" s="83">
        <f>1-D101</f>
        <v>0.98</v>
      </c>
      <c r="G101" s="84">
        <f>(D100+I104+I105)/F101</f>
        <v>1183.926483</v>
      </c>
      <c r="H101" s="75"/>
      <c r="I101" s="77"/>
      <c r="J101" s="45"/>
      <c r="K101" s="45"/>
      <c r="L101" s="45"/>
      <c r="M101" s="45"/>
      <c r="N101" s="34"/>
      <c r="O101" s="34"/>
      <c r="P101" s="34"/>
      <c r="Q101" s="34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</row>
    <row r="102" ht="14.25" customHeight="1">
      <c r="A102" s="36" t="s">
        <v>110</v>
      </c>
      <c r="B102" s="20"/>
      <c r="C102" s="20"/>
      <c r="D102" s="20"/>
      <c r="E102" s="20"/>
      <c r="F102" s="20"/>
      <c r="G102" s="20"/>
      <c r="H102" s="20"/>
      <c r="I102" s="11"/>
      <c r="J102" s="46"/>
      <c r="K102" s="58"/>
      <c r="L102" s="58"/>
      <c r="M102" s="45"/>
      <c r="N102" s="34"/>
      <c r="O102" s="34"/>
      <c r="P102" s="34"/>
      <c r="Q102" s="34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</row>
    <row r="103" ht="14.25" customHeight="1">
      <c r="A103" s="50">
        <v>6.0</v>
      </c>
      <c r="B103" s="51" t="s">
        <v>111</v>
      </c>
      <c r="C103" s="20"/>
      <c r="D103" s="20"/>
      <c r="E103" s="20"/>
      <c r="F103" s="20"/>
      <c r="G103" s="11"/>
      <c r="H103" s="50" t="s">
        <v>73</v>
      </c>
      <c r="I103" s="50" t="s">
        <v>35</v>
      </c>
      <c r="J103" s="46"/>
      <c r="K103" s="45"/>
      <c r="L103" s="45"/>
      <c r="M103" s="45"/>
      <c r="N103" s="34"/>
      <c r="O103" s="34"/>
      <c r="P103" s="34"/>
      <c r="Q103" s="34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</row>
    <row r="104" ht="12.75" customHeight="1">
      <c r="A104" s="50" t="s">
        <v>13</v>
      </c>
      <c r="B104" s="38" t="s">
        <v>112</v>
      </c>
      <c r="C104" s="20"/>
      <c r="D104" s="20"/>
      <c r="E104" s="20"/>
      <c r="F104" s="20"/>
      <c r="G104" s="11"/>
      <c r="H104" s="65">
        <v>0.0</v>
      </c>
      <c r="I104" s="52">
        <f>D100*H104</f>
        <v>0</v>
      </c>
      <c r="J104" s="46"/>
      <c r="K104" s="45"/>
      <c r="L104" s="45"/>
      <c r="M104" s="46"/>
      <c r="N104" s="34"/>
      <c r="O104" s="34"/>
      <c r="P104" s="34"/>
      <c r="Q104" s="34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</row>
    <row r="105" ht="14.25" customHeight="1">
      <c r="A105" s="50" t="s">
        <v>15</v>
      </c>
      <c r="B105" s="38" t="s">
        <v>113</v>
      </c>
      <c r="C105" s="20"/>
      <c r="D105" s="20"/>
      <c r="E105" s="20"/>
      <c r="F105" s="20"/>
      <c r="G105" s="11"/>
      <c r="H105" s="65">
        <v>0.0</v>
      </c>
      <c r="I105" s="52">
        <f>(D100+I104)*H105</f>
        <v>0</v>
      </c>
      <c r="J105" s="46"/>
      <c r="K105" s="45"/>
      <c r="L105" s="45"/>
      <c r="M105" s="45"/>
      <c r="N105" s="34"/>
      <c r="O105" s="34"/>
      <c r="P105" s="34"/>
      <c r="Q105" s="34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</row>
    <row r="106" ht="14.25" customHeight="1">
      <c r="A106" s="50" t="s">
        <v>18</v>
      </c>
      <c r="B106" s="51" t="s">
        <v>114</v>
      </c>
      <c r="C106" s="20"/>
      <c r="D106" s="20"/>
      <c r="E106" s="20"/>
      <c r="F106" s="20"/>
      <c r="G106" s="11"/>
      <c r="H106" s="57"/>
      <c r="I106" s="52"/>
      <c r="J106" s="45"/>
      <c r="K106" s="45"/>
      <c r="L106" s="45"/>
      <c r="M106" s="45"/>
      <c r="N106" s="34"/>
      <c r="O106" s="34"/>
      <c r="P106" s="34"/>
      <c r="Q106" s="34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</row>
    <row r="107" ht="14.25" customHeight="1">
      <c r="A107" s="50" t="s">
        <v>115</v>
      </c>
      <c r="B107" s="38" t="s">
        <v>116</v>
      </c>
      <c r="C107" s="20"/>
      <c r="D107" s="20"/>
      <c r="E107" s="20"/>
      <c r="F107" s="20"/>
      <c r="G107" s="11"/>
      <c r="H107" s="65">
        <f>'01.técnico_em_secretariado'!H101</f>
        <v>0</v>
      </c>
      <c r="I107" s="52">
        <f>G101*H107</f>
        <v>0</v>
      </c>
      <c r="J107" s="46"/>
      <c r="K107" s="46"/>
      <c r="L107" s="45"/>
      <c r="M107" s="45"/>
      <c r="N107" s="34"/>
      <c r="O107" s="34"/>
      <c r="P107" s="34"/>
      <c r="Q107" s="34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</row>
    <row r="108" ht="14.25" customHeight="1">
      <c r="A108" s="50" t="s">
        <v>117</v>
      </c>
      <c r="B108" s="38" t="s">
        <v>118</v>
      </c>
      <c r="C108" s="20"/>
      <c r="D108" s="20"/>
      <c r="E108" s="20"/>
      <c r="F108" s="20"/>
      <c r="G108" s="11"/>
      <c r="H108" s="65">
        <f>'01.técnico_em_secretariado'!H102</f>
        <v>0</v>
      </c>
      <c r="I108" s="52">
        <f>G101*H108</f>
        <v>0</v>
      </c>
      <c r="J108" s="46"/>
      <c r="K108" s="46"/>
      <c r="L108" s="45"/>
      <c r="M108" s="45"/>
      <c r="N108" s="34"/>
      <c r="O108" s="34"/>
      <c r="P108" s="34"/>
      <c r="Q108" s="34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</row>
    <row r="109" ht="14.25" customHeight="1">
      <c r="A109" s="50" t="s">
        <v>119</v>
      </c>
      <c r="B109" s="38" t="s">
        <v>120</v>
      </c>
      <c r="C109" s="20"/>
      <c r="D109" s="20"/>
      <c r="E109" s="20"/>
      <c r="F109" s="20"/>
      <c r="G109" s="11"/>
      <c r="H109" s="85">
        <v>0.02</v>
      </c>
      <c r="I109" s="52">
        <f>G101*H109</f>
        <v>23.67852965</v>
      </c>
      <c r="J109" s="46"/>
      <c r="K109" s="46"/>
      <c r="L109" s="45"/>
      <c r="M109" s="45"/>
      <c r="N109" s="34"/>
      <c r="O109" s="34"/>
      <c r="P109" s="34"/>
      <c r="Q109" s="34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</row>
    <row r="110" ht="14.25" customHeight="1">
      <c r="A110" s="51" t="s">
        <v>121</v>
      </c>
      <c r="B110" s="20"/>
      <c r="C110" s="20"/>
      <c r="D110" s="20"/>
      <c r="E110" s="20"/>
      <c r="F110" s="20"/>
      <c r="G110" s="11"/>
      <c r="H110" s="57">
        <f>SUM(H104:H109)</f>
        <v>0.02</v>
      </c>
      <c r="I110" s="54">
        <f>TRUNC(SUM(I104:I109),2)</f>
        <v>23.67</v>
      </c>
      <c r="J110" s="46"/>
      <c r="K110" s="45"/>
      <c r="L110" s="45"/>
      <c r="M110" s="45"/>
      <c r="N110" s="34"/>
      <c r="O110" s="34"/>
      <c r="P110" s="34"/>
      <c r="Q110" s="34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</row>
    <row r="111" ht="14.25" customHeight="1">
      <c r="A111" s="36" t="s">
        <v>122</v>
      </c>
      <c r="B111" s="20"/>
      <c r="C111" s="20"/>
      <c r="D111" s="20"/>
      <c r="E111" s="20"/>
      <c r="F111" s="20"/>
      <c r="G111" s="20"/>
      <c r="H111" s="20"/>
      <c r="I111" s="11"/>
      <c r="J111" s="45"/>
      <c r="K111" s="45"/>
      <c r="L111" s="45"/>
      <c r="M111" s="45"/>
      <c r="N111" s="34"/>
      <c r="O111" s="34"/>
      <c r="P111" s="34"/>
      <c r="Q111" s="34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</row>
    <row r="112" ht="14.25" customHeight="1">
      <c r="A112" s="51" t="s">
        <v>123</v>
      </c>
      <c r="B112" s="20"/>
      <c r="C112" s="20"/>
      <c r="D112" s="20"/>
      <c r="E112" s="20"/>
      <c r="F112" s="20"/>
      <c r="G112" s="20"/>
      <c r="H112" s="11"/>
      <c r="I112" s="50" t="s">
        <v>35</v>
      </c>
      <c r="J112" s="45"/>
      <c r="K112" s="45"/>
      <c r="L112" s="45"/>
      <c r="M112" s="45"/>
      <c r="N112" s="34"/>
      <c r="O112" s="34"/>
      <c r="P112" s="34"/>
      <c r="Q112" s="34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</row>
    <row r="113" ht="14.25" customHeight="1">
      <c r="A113" s="37" t="s">
        <v>13</v>
      </c>
      <c r="B113" s="38" t="str">
        <f>A19</f>
        <v>MÓDULO 1 - COMPOSIÇÃO DA REMUNERAÇÃO</v>
      </c>
      <c r="C113" s="20"/>
      <c r="D113" s="20"/>
      <c r="E113" s="20"/>
      <c r="F113" s="20"/>
      <c r="G113" s="20"/>
      <c r="H113" s="11"/>
      <c r="I113" s="52">
        <f>I25</f>
        <v>683.68</v>
      </c>
      <c r="J113" s="46"/>
      <c r="K113" s="46"/>
      <c r="L113" s="45"/>
      <c r="M113" s="45"/>
      <c r="N113" s="34"/>
      <c r="O113" s="34"/>
      <c r="P113" s="34"/>
      <c r="Q113" s="34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</row>
    <row r="114" ht="12.75" customHeight="1">
      <c r="A114" s="37" t="s">
        <v>15</v>
      </c>
      <c r="B114" s="38" t="str">
        <f>A27</f>
        <v>MÓDULO 2 – ENCARGOS E BENEFÍCIOS ANUAIS, MENSAIS E DIÁRIOS</v>
      </c>
      <c r="C114" s="20"/>
      <c r="D114" s="20"/>
      <c r="E114" s="20"/>
      <c r="F114" s="20"/>
      <c r="G114" s="20"/>
      <c r="H114" s="11"/>
      <c r="I114" s="52">
        <f>I59</f>
        <v>408.92</v>
      </c>
      <c r="J114" s="45"/>
      <c r="K114" s="46"/>
      <c r="L114" s="45"/>
      <c r="M114" s="45"/>
      <c r="N114" s="34"/>
      <c r="O114" s="34"/>
      <c r="P114" s="34"/>
      <c r="Q114" s="34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</row>
    <row r="115" ht="14.25" customHeight="1">
      <c r="A115" s="37" t="s">
        <v>18</v>
      </c>
      <c r="B115" s="38" t="str">
        <f>A61</f>
        <v>MÓDULO 3 – PROVISÃO PARA RESCISÃO</v>
      </c>
      <c r="C115" s="20"/>
      <c r="D115" s="20"/>
      <c r="E115" s="20"/>
      <c r="F115" s="20"/>
      <c r="G115" s="20"/>
      <c r="H115" s="11"/>
      <c r="I115" s="52">
        <f>I70</f>
        <v>43.25795289</v>
      </c>
      <c r="J115" s="45"/>
      <c r="K115" s="46"/>
      <c r="L115" s="45"/>
      <c r="M115" s="45"/>
      <c r="N115" s="34"/>
      <c r="O115" s="34"/>
      <c r="P115" s="34"/>
      <c r="Q115" s="34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</row>
    <row r="116" ht="14.25" customHeight="1">
      <c r="A116" s="37" t="s">
        <v>21</v>
      </c>
      <c r="B116" s="38" t="str">
        <f>A72</f>
        <v>MÓDULO 4 – CUSTO DE REPOSIÇÃO DO PROFISSIONAL AUSENTE</v>
      </c>
      <c r="C116" s="20"/>
      <c r="D116" s="20"/>
      <c r="E116" s="20"/>
      <c r="F116" s="20"/>
      <c r="G116" s="20"/>
      <c r="H116" s="11"/>
      <c r="I116" s="52">
        <f>I91</f>
        <v>24.39</v>
      </c>
      <c r="J116" s="45"/>
      <c r="K116" s="46"/>
      <c r="L116" s="45"/>
      <c r="M116" s="45"/>
      <c r="N116" s="34"/>
      <c r="O116" s="34"/>
      <c r="P116" s="34"/>
      <c r="Q116" s="34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</row>
    <row r="117" ht="14.25" customHeight="1">
      <c r="A117" s="37" t="s">
        <v>48</v>
      </c>
      <c r="B117" s="38" t="str">
        <f>A93</f>
        <v>MÓDULO 5 – INSUMOS DIVERSOS</v>
      </c>
      <c r="C117" s="20"/>
      <c r="D117" s="20"/>
      <c r="E117" s="20"/>
      <c r="F117" s="20"/>
      <c r="G117" s="20"/>
      <c r="H117" s="11"/>
      <c r="I117" s="52">
        <f>I98</f>
        <v>0</v>
      </c>
      <c r="J117" s="45"/>
      <c r="K117" s="46"/>
      <c r="L117" s="45"/>
      <c r="M117" s="45"/>
      <c r="N117" s="34"/>
      <c r="O117" s="34"/>
      <c r="P117" s="34"/>
      <c r="Q117" s="34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</row>
    <row r="118" ht="14.25" customHeight="1">
      <c r="A118" s="50"/>
      <c r="B118" s="51" t="s">
        <v>124</v>
      </c>
      <c r="C118" s="20"/>
      <c r="D118" s="20"/>
      <c r="E118" s="20"/>
      <c r="F118" s="20"/>
      <c r="G118" s="20"/>
      <c r="H118" s="11"/>
      <c r="I118" s="86">
        <f>TRUNC(SUM(I113:I117),2)</f>
        <v>1160.24</v>
      </c>
      <c r="J118" s="45"/>
      <c r="K118" s="46"/>
      <c r="L118" s="45"/>
      <c r="M118" s="45"/>
      <c r="N118" s="34"/>
      <c r="O118" s="34"/>
      <c r="P118" s="34"/>
      <c r="Q118" s="34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</row>
    <row r="119" ht="12.75" customHeight="1">
      <c r="A119" s="37" t="s">
        <v>50</v>
      </c>
      <c r="B119" s="38" t="str">
        <f>A102</f>
        <v>MÓDULO 6 – CUSTOS INDIRETOS, TRIBUTOS E LUCRO</v>
      </c>
      <c r="C119" s="20"/>
      <c r="D119" s="20"/>
      <c r="E119" s="20"/>
      <c r="F119" s="20"/>
      <c r="G119" s="20"/>
      <c r="H119" s="11"/>
      <c r="I119" s="52">
        <f>I110</f>
        <v>23.67</v>
      </c>
      <c r="J119" s="45"/>
      <c r="K119" s="45"/>
      <c r="L119" s="45"/>
      <c r="M119" s="45"/>
      <c r="N119" s="34"/>
      <c r="O119" s="34"/>
      <c r="P119" s="34"/>
      <c r="Q119" s="34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</row>
    <row r="120" ht="14.25" customHeight="1">
      <c r="A120" s="51" t="s">
        <v>125</v>
      </c>
      <c r="B120" s="20"/>
      <c r="C120" s="20"/>
      <c r="D120" s="20"/>
      <c r="E120" s="20"/>
      <c r="F120" s="20"/>
      <c r="G120" s="20"/>
      <c r="H120" s="11"/>
      <c r="I120" s="54">
        <f>TRUNC(SUM(I118:I119),2)</f>
        <v>1183.91</v>
      </c>
      <c r="J120" s="58"/>
      <c r="K120" s="45"/>
      <c r="L120" s="45"/>
      <c r="M120" s="45"/>
      <c r="N120" s="34"/>
      <c r="O120" s="34"/>
      <c r="P120" s="34"/>
      <c r="Q120" s="34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</row>
    <row r="121" ht="14.25" customHeight="1">
      <c r="A121" s="50"/>
      <c r="B121" s="51" t="s">
        <v>126</v>
      </c>
      <c r="C121" s="20"/>
      <c r="D121" s="20"/>
      <c r="E121" s="20"/>
      <c r="F121" s="20"/>
      <c r="G121" s="11"/>
      <c r="H121" s="87">
        <v>1.0</v>
      </c>
      <c r="I121" s="54">
        <f t="shared" ref="I121:I122" si="4">I120*H121</f>
        <v>1183.91</v>
      </c>
      <c r="J121" s="91"/>
      <c r="K121" s="45"/>
      <c r="L121" s="45"/>
      <c r="M121" s="45"/>
      <c r="N121" s="34"/>
      <c r="O121" s="34"/>
      <c r="P121" s="34"/>
      <c r="Q121" s="34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</row>
    <row r="122" ht="14.25" customHeight="1">
      <c r="A122" s="41"/>
      <c r="B122" s="41"/>
      <c r="C122" s="41"/>
      <c r="D122" s="41"/>
      <c r="E122" s="41"/>
      <c r="F122" s="41"/>
      <c r="G122" s="41"/>
      <c r="H122" s="37">
        <v>12.0</v>
      </c>
      <c r="I122" s="69">
        <f t="shared" si="4"/>
        <v>14206.92</v>
      </c>
      <c r="J122" s="89"/>
      <c r="K122" s="46"/>
      <c r="L122" s="46"/>
      <c r="M122" s="45"/>
      <c r="N122" s="34"/>
      <c r="O122" s="34"/>
      <c r="P122" s="34"/>
      <c r="Q122" s="34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</row>
    <row r="123" ht="12.75" customHeight="1">
      <c r="A123" s="41"/>
      <c r="B123" s="41"/>
      <c r="C123" s="41"/>
      <c r="D123" s="41"/>
      <c r="E123" s="41"/>
      <c r="F123" s="41"/>
      <c r="G123" s="41"/>
      <c r="H123" s="55"/>
      <c r="I123" s="92"/>
      <c r="J123" s="46"/>
      <c r="K123" s="45"/>
      <c r="L123" s="45"/>
      <c r="M123" s="45"/>
      <c r="N123" s="34"/>
      <c r="O123" s="34"/>
      <c r="P123" s="34"/>
      <c r="Q123" s="34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</row>
    <row r="124" ht="14.2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</row>
    <row r="125" ht="14.2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</row>
    <row r="126" ht="14.2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</row>
    <row r="127" ht="14.2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</row>
    <row r="128" ht="14.2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</row>
    <row r="129" ht="14.2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</row>
    <row r="130" ht="14.2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</row>
    <row r="131" ht="14.2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</row>
    <row r="132" ht="14.2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</row>
    <row r="133" ht="14.2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</row>
    <row r="134" ht="14.2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</row>
    <row r="135" ht="14.2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</row>
    <row r="136" ht="14.2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</row>
    <row r="137" ht="14.2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</row>
    <row r="138" ht="14.2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</row>
    <row r="139" ht="14.2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</row>
    <row r="140" ht="14.2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</row>
    <row r="141" ht="14.2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</row>
    <row r="142" ht="14.2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</row>
    <row r="143" ht="14.2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</row>
    <row r="144" ht="14.2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</row>
    <row r="145" ht="14.2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</row>
    <row r="146" ht="14.2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</row>
    <row r="147" ht="14.2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</row>
    <row r="148" ht="14.2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</row>
    <row r="149" ht="14.2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</row>
    <row r="150" ht="14.2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</row>
    <row r="151" ht="14.2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</row>
    <row r="152" ht="14.2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</row>
    <row r="153" ht="14.2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</row>
    <row r="154" ht="14.2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</row>
    <row r="155" ht="14.2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</row>
    <row r="156" ht="14.2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</row>
    <row r="157" ht="14.2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</row>
    <row r="158" ht="14.2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</row>
    <row r="159" ht="14.2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</row>
    <row r="160" ht="14.2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</row>
    <row r="161" ht="14.2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4"/>
      <c r="K161" s="34"/>
      <c r="L161" s="34"/>
      <c r="M161" s="34"/>
      <c r="N161" s="34"/>
      <c r="O161" s="34"/>
      <c r="P161" s="34"/>
      <c r="Q161" s="34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</row>
    <row r="162" ht="14.2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4"/>
      <c r="K162" s="34"/>
      <c r="L162" s="34"/>
      <c r="M162" s="34"/>
      <c r="N162" s="34"/>
      <c r="O162" s="34"/>
      <c r="P162" s="34"/>
      <c r="Q162" s="34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</row>
    <row r="163" ht="14.2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4"/>
      <c r="K163" s="34"/>
      <c r="L163" s="34"/>
      <c r="M163" s="34"/>
      <c r="N163" s="34"/>
      <c r="O163" s="34"/>
      <c r="P163" s="34"/>
      <c r="Q163" s="34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</row>
    <row r="164" ht="14.2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4"/>
      <c r="K164" s="34"/>
      <c r="L164" s="34"/>
      <c r="M164" s="34"/>
      <c r="N164" s="34"/>
      <c r="O164" s="34"/>
      <c r="P164" s="34"/>
      <c r="Q164" s="34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</row>
    <row r="165" ht="14.2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4"/>
      <c r="K165" s="34"/>
      <c r="L165" s="34"/>
      <c r="M165" s="34"/>
      <c r="N165" s="34"/>
      <c r="O165" s="34"/>
      <c r="P165" s="34"/>
      <c r="Q165" s="34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</row>
    <row r="166" ht="14.2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4"/>
      <c r="K166" s="34"/>
      <c r="L166" s="34"/>
      <c r="M166" s="34"/>
      <c r="N166" s="34"/>
      <c r="O166" s="34"/>
      <c r="P166" s="34"/>
      <c r="Q166" s="34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</row>
    <row r="167" ht="14.2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4"/>
      <c r="K167" s="34"/>
      <c r="L167" s="34"/>
      <c r="M167" s="34"/>
      <c r="N167" s="34"/>
      <c r="O167" s="34"/>
      <c r="P167" s="34"/>
      <c r="Q167" s="34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</row>
    <row r="168" ht="14.2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4"/>
      <c r="K168" s="34"/>
      <c r="L168" s="34"/>
      <c r="M168" s="34"/>
      <c r="N168" s="34"/>
      <c r="O168" s="34"/>
      <c r="P168" s="34"/>
      <c r="Q168" s="34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</row>
    <row r="169" ht="14.2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4"/>
      <c r="K169" s="34"/>
      <c r="L169" s="34"/>
      <c r="M169" s="34"/>
      <c r="N169" s="34"/>
      <c r="O169" s="34"/>
      <c r="P169" s="34"/>
      <c r="Q169" s="34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</row>
    <row r="170" ht="14.2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4"/>
      <c r="K170" s="34"/>
      <c r="L170" s="34"/>
      <c r="M170" s="34"/>
      <c r="N170" s="34"/>
      <c r="O170" s="34"/>
      <c r="P170" s="34"/>
      <c r="Q170" s="34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</row>
    <row r="171" ht="14.2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4"/>
      <c r="K171" s="34"/>
      <c r="L171" s="34"/>
      <c r="M171" s="34"/>
      <c r="N171" s="34"/>
      <c r="O171" s="34"/>
      <c r="P171" s="34"/>
      <c r="Q171" s="34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</row>
    <row r="172" ht="14.2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4"/>
      <c r="K172" s="34"/>
      <c r="L172" s="34"/>
      <c r="M172" s="34"/>
      <c r="N172" s="34"/>
      <c r="O172" s="34"/>
      <c r="P172" s="34"/>
      <c r="Q172" s="34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</row>
    <row r="173" ht="14.2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4"/>
      <c r="K173" s="34"/>
      <c r="L173" s="34"/>
      <c r="M173" s="34"/>
      <c r="N173" s="34"/>
      <c r="O173" s="34"/>
      <c r="P173" s="34"/>
      <c r="Q173" s="34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</row>
    <row r="174" ht="14.2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4"/>
      <c r="K174" s="34"/>
      <c r="L174" s="34"/>
      <c r="M174" s="34"/>
      <c r="N174" s="34"/>
      <c r="O174" s="34"/>
      <c r="P174" s="34"/>
      <c r="Q174" s="34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</row>
    <row r="175" ht="14.2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4"/>
      <c r="K175" s="34"/>
      <c r="L175" s="34"/>
      <c r="M175" s="34"/>
      <c r="N175" s="34"/>
      <c r="O175" s="34"/>
      <c r="P175" s="34"/>
      <c r="Q175" s="34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</row>
    <row r="176" ht="14.2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4"/>
      <c r="K176" s="34"/>
      <c r="L176" s="34"/>
      <c r="M176" s="34"/>
      <c r="N176" s="34"/>
      <c r="O176" s="34"/>
      <c r="P176" s="34"/>
      <c r="Q176" s="34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</row>
    <row r="177" ht="14.2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4"/>
      <c r="K177" s="34"/>
      <c r="L177" s="34"/>
      <c r="M177" s="34"/>
      <c r="N177" s="34"/>
      <c r="O177" s="34"/>
      <c r="P177" s="34"/>
      <c r="Q177" s="34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</row>
    <row r="178" ht="14.2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4"/>
      <c r="K178" s="34"/>
      <c r="L178" s="34"/>
      <c r="M178" s="34"/>
      <c r="N178" s="34"/>
      <c r="O178" s="34"/>
      <c r="P178" s="34"/>
      <c r="Q178" s="34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</row>
    <row r="179" ht="14.2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4"/>
      <c r="K179" s="34"/>
      <c r="L179" s="34"/>
      <c r="M179" s="34"/>
      <c r="N179" s="34"/>
      <c r="O179" s="34"/>
      <c r="P179" s="34"/>
      <c r="Q179" s="34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</row>
    <row r="180" ht="14.2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4"/>
      <c r="K180" s="34"/>
      <c r="L180" s="34"/>
      <c r="M180" s="34"/>
      <c r="N180" s="34"/>
      <c r="O180" s="34"/>
      <c r="P180" s="34"/>
      <c r="Q180" s="34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</row>
    <row r="181" ht="14.2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4"/>
      <c r="K181" s="34"/>
      <c r="L181" s="34"/>
      <c r="M181" s="34"/>
      <c r="N181" s="34"/>
      <c r="O181" s="34"/>
      <c r="P181" s="34"/>
      <c r="Q181" s="34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</row>
    <row r="182" ht="14.2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4"/>
      <c r="K182" s="34"/>
      <c r="L182" s="34"/>
      <c r="M182" s="34"/>
      <c r="N182" s="34"/>
      <c r="O182" s="34"/>
      <c r="P182" s="34"/>
      <c r="Q182" s="34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</row>
    <row r="183" ht="14.2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4"/>
      <c r="K183" s="34"/>
      <c r="L183" s="34"/>
      <c r="M183" s="34"/>
      <c r="N183" s="34"/>
      <c r="O183" s="34"/>
      <c r="P183" s="34"/>
      <c r="Q183" s="34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</row>
    <row r="184" ht="14.2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4"/>
      <c r="K184" s="34"/>
      <c r="L184" s="34"/>
      <c r="M184" s="34"/>
      <c r="N184" s="34"/>
      <c r="O184" s="34"/>
      <c r="P184" s="34"/>
      <c r="Q184" s="34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</row>
    <row r="185" ht="14.2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4"/>
      <c r="K185" s="34"/>
      <c r="L185" s="34"/>
      <c r="M185" s="34"/>
      <c r="N185" s="34"/>
      <c r="O185" s="34"/>
      <c r="P185" s="34"/>
      <c r="Q185" s="34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</row>
    <row r="186" ht="14.2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4"/>
      <c r="K186" s="34"/>
      <c r="L186" s="34"/>
      <c r="M186" s="34"/>
      <c r="N186" s="34"/>
      <c r="O186" s="34"/>
      <c r="P186" s="34"/>
      <c r="Q186" s="34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</row>
    <row r="187" ht="14.2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4"/>
      <c r="K187" s="34"/>
      <c r="L187" s="34"/>
      <c r="M187" s="34"/>
      <c r="N187" s="34"/>
      <c r="O187" s="34"/>
      <c r="P187" s="34"/>
      <c r="Q187" s="34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</row>
    <row r="188" ht="14.2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4"/>
      <c r="K188" s="34"/>
      <c r="L188" s="34"/>
      <c r="M188" s="34"/>
      <c r="N188" s="34"/>
      <c r="O188" s="34"/>
      <c r="P188" s="34"/>
      <c r="Q188" s="34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</row>
    <row r="189" ht="14.2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4"/>
      <c r="K189" s="34"/>
      <c r="L189" s="34"/>
      <c r="M189" s="34"/>
      <c r="N189" s="34"/>
      <c r="O189" s="34"/>
      <c r="P189" s="34"/>
      <c r="Q189" s="34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</row>
    <row r="190" ht="14.2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4"/>
      <c r="K190" s="34"/>
      <c r="L190" s="34"/>
      <c r="M190" s="34"/>
      <c r="N190" s="34"/>
      <c r="O190" s="34"/>
      <c r="P190" s="34"/>
      <c r="Q190" s="34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</row>
    <row r="191" ht="14.2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4"/>
      <c r="K191" s="34"/>
      <c r="L191" s="34"/>
      <c r="M191" s="34"/>
      <c r="N191" s="34"/>
      <c r="O191" s="34"/>
      <c r="P191" s="34"/>
      <c r="Q191" s="34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</row>
    <row r="192" ht="14.2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4"/>
      <c r="K192" s="34"/>
      <c r="L192" s="34"/>
      <c r="M192" s="34"/>
      <c r="N192" s="34"/>
      <c r="O192" s="34"/>
      <c r="P192" s="34"/>
      <c r="Q192" s="34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</row>
    <row r="193" ht="14.2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4"/>
      <c r="K193" s="34"/>
      <c r="L193" s="34"/>
      <c r="M193" s="34"/>
      <c r="N193" s="34"/>
      <c r="O193" s="34"/>
      <c r="P193" s="34"/>
      <c r="Q193" s="34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</row>
    <row r="194" ht="14.2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4"/>
      <c r="K194" s="34"/>
      <c r="L194" s="34"/>
      <c r="M194" s="34"/>
      <c r="N194" s="34"/>
      <c r="O194" s="34"/>
      <c r="P194" s="34"/>
      <c r="Q194" s="34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</row>
    <row r="195" ht="14.2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4"/>
      <c r="K195" s="34"/>
      <c r="L195" s="34"/>
      <c r="M195" s="34"/>
      <c r="N195" s="34"/>
      <c r="O195" s="34"/>
      <c r="P195" s="34"/>
      <c r="Q195" s="34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</row>
    <row r="196" ht="14.2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4"/>
      <c r="K196" s="34"/>
      <c r="L196" s="34"/>
      <c r="M196" s="34"/>
      <c r="N196" s="34"/>
      <c r="O196" s="34"/>
      <c r="P196" s="34"/>
      <c r="Q196" s="34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</row>
    <row r="197" ht="14.2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4"/>
      <c r="K197" s="34"/>
      <c r="L197" s="34"/>
      <c r="M197" s="34"/>
      <c r="N197" s="34"/>
      <c r="O197" s="34"/>
      <c r="P197" s="34"/>
      <c r="Q197" s="34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</row>
    <row r="198" ht="14.2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4"/>
      <c r="K198" s="34"/>
      <c r="L198" s="34"/>
      <c r="M198" s="34"/>
      <c r="N198" s="34"/>
      <c r="O198" s="34"/>
      <c r="P198" s="34"/>
      <c r="Q198" s="34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</row>
    <row r="199" ht="14.2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4"/>
      <c r="K199" s="34"/>
      <c r="L199" s="34"/>
      <c r="M199" s="34"/>
      <c r="N199" s="34"/>
      <c r="O199" s="34"/>
      <c r="P199" s="34"/>
      <c r="Q199" s="34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</row>
    <row r="200" ht="14.2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4"/>
      <c r="K200" s="34"/>
      <c r="L200" s="34"/>
      <c r="M200" s="34"/>
      <c r="N200" s="34"/>
      <c r="O200" s="34"/>
      <c r="P200" s="34"/>
      <c r="Q200" s="34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</row>
    <row r="201" ht="14.2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4"/>
      <c r="K201" s="34"/>
      <c r="L201" s="34"/>
      <c r="M201" s="34"/>
      <c r="N201" s="34"/>
      <c r="O201" s="34"/>
      <c r="P201" s="34"/>
      <c r="Q201" s="34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</row>
    <row r="202" ht="14.2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4"/>
      <c r="K202" s="34"/>
      <c r="L202" s="34"/>
      <c r="M202" s="34"/>
      <c r="N202" s="34"/>
      <c r="O202" s="34"/>
      <c r="P202" s="34"/>
      <c r="Q202" s="34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</row>
    <row r="203" ht="14.2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4"/>
      <c r="K203" s="34"/>
      <c r="L203" s="34"/>
      <c r="M203" s="34"/>
      <c r="N203" s="34"/>
      <c r="O203" s="34"/>
      <c r="P203" s="34"/>
      <c r="Q203" s="34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</row>
    <row r="204" ht="14.2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4"/>
      <c r="K204" s="34"/>
      <c r="L204" s="34"/>
      <c r="M204" s="34"/>
      <c r="N204" s="34"/>
      <c r="O204" s="34"/>
      <c r="P204" s="34"/>
      <c r="Q204" s="34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</row>
    <row r="205" ht="14.2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4"/>
      <c r="K205" s="34"/>
      <c r="L205" s="34"/>
      <c r="M205" s="34"/>
      <c r="N205" s="34"/>
      <c r="O205" s="34"/>
      <c r="P205" s="34"/>
      <c r="Q205" s="34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</row>
    <row r="206" ht="14.2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4"/>
      <c r="K206" s="34"/>
      <c r="L206" s="34"/>
      <c r="M206" s="34"/>
      <c r="N206" s="34"/>
      <c r="O206" s="34"/>
      <c r="P206" s="34"/>
      <c r="Q206" s="34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</row>
    <row r="207" ht="14.2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4"/>
      <c r="K207" s="34"/>
      <c r="L207" s="34"/>
      <c r="M207" s="34"/>
      <c r="N207" s="34"/>
      <c r="O207" s="34"/>
      <c r="P207" s="34"/>
      <c r="Q207" s="34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</row>
    <row r="208" ht="14.2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4"/>
      <c r="K208" s="34"/>
      <c r="L208" s="34"/>
      <c r="M208" s="34"/>
      <c r="N208" s="34"/>
      <c r="O208" s="34"/>
      <c r="P208" s="34"/>
      <c r="Q208" s="34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</row>
    <row r="209" ht="14.2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4"/>
      <c r="K209" s="34"/>
      <c r="L209" s="34"/>
      <c r="M209" s="34"/>
      <c r="N209" s="34"/>
      <c r="O209" s="34"/>
      <c r="P209" s="34"/>
      <c r="Q209" s="34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</row>
    <row r="210" ht="14.2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4"/>
      <c r="K210" s="34"/>
      <c r="L210" s="34"/>
      <c r="M210" s="34"/>
      <c r="N210" s="34"/>
      <c r="O210" s="34"/>
      <c r="P210" s="34"/>
      <c r="Q210" s="34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</row>
    <row r="211" ht="14.2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4"/>
      <c r="K211" s="34"/>
      <c r="L211" s="34"/>
      <c r="M211" s="34"/>
      <c r="N211" s="34"/>
      <c r="O211" s="34"/>
      <c r="P211" s="34"/>
      <c r="Q211" s="34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</row>
    <row r="212" ht="14.2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4"/>
      <c r="K212" s="34"/>
      <c r="L212" s="34"/>
      <c r="M212" s="34"/>
      <c r="N212" s="34"/>
      <c r="O212" s="34"/>
      <c r="P212" s="34"/>
      <c r="Q212" s="34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</row>
    <row r="213" ht="14.2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4"/>
      <c r="K213" s="34"/>
      <c r="L213" s="34"/>
      <c r="M213" s="34"/>
      <c r="N213" s="34"/>
      <c r="O213" s="34"/>
      <c r="P213" s="34"/>
      <c r="Q213" s="34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</row>
    <row r="214" ht="14.2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4"/>
      <c r="K214" s="34"/>
      <c r="L214" s="34"/>
      <c r="M214" s="34"/>
      <c r="N214" s="34"/>
      <c r="O214" s="34"/>
      <c r="P214" s="34"/>
      <c r="Q214" s="34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</row>
    <row r="215" ht="14.2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4"/>
      <c r="K215" s="34"/>
      <c r="L215" s="34"/>
      <c r="M215" s="34"/>
      <c r="N215" s="34"/>
      <c r="O215" s="34"/>
      <c r="P215" s="34"/>
      <c r="Q215" s="34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</row>
    <row r="216" ht="14.2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4"/>
      <c r="K216" s="34"/>
      <c r="L216" s="34"/>
      <c r="M216" s="34"/>
      <c r="N216" s="34"/>
      <c r="O216" s="34"/>
      <c r="P216" s="34"/>
      <c r="Q216" s="34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</row>
    <row r="217" ht="14.2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4"/>
      <c r="K217" s="34"/>
      <c r="L217" s="34"/>
      <c r="M217" s="34"/>
      <c r="N217" s="34"/>
      <c r="O217" s="34"/>
      <c r="P217" s="34"/>
      <c r="Q217" s="34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</row>
    <row r="218" ht="14.2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4"/>
      <c r="K218" s="34"/>
      <c r="L218" s="34"/>
      <c r="M218" s="34"/>
      <c r="N218" s="34"/>
      <c r="O218" s="34"/>
      <c r="P218" s="34"/>
      <c r="Q218" s="34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</row>
    <row r="219" ht="14.2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4"/>
      <c r="K219" s="34"/>
      <c r="L219" s="34"/>
      <c r="M219" s="34"/>
      <c r="N219" s="34"/>
      <c r="O219" s="34"/>
      <c r="P219" s="34"/>
      <c r="Q219" s="34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</row>
    <row r="220" ht="14.2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4"/>
      <c r="K220" s="34"/>
      <c r="L220" s="34"/>
      <c r="M220" s="34"/>
      <c r="N220" s="34"/>
      <c r="O220" s="34"/>
      <c r="P220" s="34"/>
      <c r="Q220" s="34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</row>
    <row r="221" ht="14.2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4"/>
      <c r="K221" s="34"/>
      <c r="L221" s="34"/>
      <c r="M221" s="34"/>
      <c r="N221" s="34"/>
      <c r="O221" s="34"/>
      <c r="P221" s="34"/>
      <c r="Q221" s="34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</row>
    <row r="222" ht="14.2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4"/>
      <c r="K222" s="34"/>
      <c r="L222" s="34"/>
      <c r="M222" s="34"/>
      <c r="N222" s="34"/>
      <c r="O222" s="34"/>
      <c r="P222" s="34"/>
      <c r="Q222" s="34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</row>
    <row r="223" ht="14.2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4"/>
      <c r="K223" s="34"/>
      <c r="L223" s="34"/>
      <c r="M223" s="34"/>
      <c r="N223" s="34"/>
      <c r="O223" s="34"/>
      <c r="P223" s="34"/>
      <c r="Q223" s="34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</row>
    <row r="224" ht="14.2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4"/>
      <c r="K224" s="34"/>
      <c r="L224" s="34"/>
      <c r="M224" s="34"/>
      <c r="N224" s="34"/>
      <c r="O224" s="34"/>
      <c r="P224" s="34"/>
      <c r="Q224" s="34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</row>
    <row r="225" ht="14.2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4"/>
      <c r="K225" s="34"/>
      <c r="L225" s="34"/>
      <c r="M225" s="34"/>
      <c r="N225" s="34"/>
      <c r="O225" s="34"/>
      <c r="P225" s="34"/>
      <c r="Q225" s="34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</row>
    <row r="226" ht="14.2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4"/>
      <c r="K226" s="34"/>
      <c r="L226" s="34"/>
      <c r="M226" s="34"/>
      <c r="N226" s="34"/>
      <c r="O226" s="34"/>
      <c r="P226" s="34"/>
      <c r="Q226" s="34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</row>
    <row r="227" ht="14.2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4"/>
      <c r="K227" s="34"/>
      <c r="L227" s="34"/>
      <c r="M227" s="34"/>
      <c r="N227" s="34"/>
      <c r="O227" s="34"/>
      <c r="P227" s="34"/>
      <c r="Q227" s="34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</row>
    <row r="228" ht="14.2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4"/>
      <c r="K228" s="34"/>
      <c r="L228" s="34"/>
      <c r="M228" s="34"/>
      <c r="N228" s="34"/>
      <c r="O228" s="34"/>
      <c r="P228" s="34"/>
      <c r="Q228" s="34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</row>
    <row r="229" ht="14.2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4"/>
      <c r="K229" s="34"/>
      <c r="L229" s="34"/>
      <c r="M229" s="34"/>
      <c r="N229" s="34"/>
      <c r="O229" s="34"/>
      <c r="P229" s="34"/>
      <c r="Q229" s="34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</row>
    <row r="230" ht="14.2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4"/>
      <c r="K230" s="34"/>
      <c r="L230" s="34"/>
      <c r="M230" s="34"/>
      <c r="N230" s="34"/>
      <c r="O230" s="34"/>
      <c r="P230" s="34"/>
      <c r="Q230" s="34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</row>
    <row r="231" ht="14.2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4"/>
      <c r="K231" s="34"/>
      <c r="L231" s="34"/>
      <c r="M231" s="34"/>
      <c r="N231" s="34"/>
      <c r="O231" s="34"/>
      <c r="P231" s="34"/>
      <c r="Q231" s="34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</row>
    <row r="232" ht="14.2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4"/>
      <c r="K232" s="34"/>
      <c r="L232" s="34"/>
      <c r="M232" s="34"/>
      <c r="N232" s="34"/>
      <c r="O232" s="34"/>
      <c r="P232" s="34"/>
      <c r="Q232" s="34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</row>
    <row r="233" ht="14.2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4"/>
      <c r="K233" s="34"/>
      <c r="L233" s="34"/>
      <c r="M233" s="34"/>
      <c r="N233" s="34"/>
      <c r="O233" s="34"/>
      <c r="P233" s="34"/>
      <c r="Q233" s="34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</row>
    <row r="234" ht="14.2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4"/>
      <c r="K234" s="34"/>
      <c r="L234" s="34"/>
      <c r="M234" s="34"/>
      <c r="N234" s="34"/>
      <c r="O234" s="34"/>
      <c r="P234" s="34"/>
      <c r="Q234" s="34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</row>
    <row r="235" ht="14.2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4"/>
      <c r="K235" s="34"/>
      <c r="L235" s="34"/>
      <c r="M235" s="34"/>
      <c r="N235" s="34"/>
      <c r="O235" s="34"/>
      <c r="P235" s="34"/>
      <c r="Q235" s="34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</row>
    <row r="236" ht="14.2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4"/>
      <c r="K236" s="34"/>
      <c r="L236" s="34"/>
      <c r="M236" s="34"/>
      <c r="N236" s="34"/>
      <c r="O236" s="34"/>
      <c r="P236" s="34"/>
      <c r="Q236" s="34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</row>
    <row r="237" ht="14.2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4"/>
      <c r="K237" s="34"/>
      <c r="L237" s="34"/>
      <c r="M237" s="34"/>
      <c r="N237" s="34"/>
      <c r="O237" s="34"/>
      <c r="P237" s="34"/>
      <c r="Q237" s="34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</row>
    <row r="238" ht="14.2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4"/>
      <c r="K238" s="34"/>
      <c r="L238" s="34"/>
      <c r="M238" s="34"/>
      <c r="N238" s="34"/>
      <c r="O238" s="34"/>
      <c r="P238" s="34"/>
      <c r="Q238" s="34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</row>
    <row r="239" ht="14.2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4"/>
      <c r="K239" s="34"/>
      <c r="L239" s="34"/>
      <c r="M239" s="34"/>
      <c r="N239" s="34"/>
      <c r="O239" s="34"/>
      <c r="P239" s="34"/>
      <c r="Q239" s="34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</row>
    <row r="240" ht="14.2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4"/>
      <c r="K240" s="34"/>
      <c r="L240" s="34"/>
      <c r="M240" s="34"/>
      <c r="N240" s="34"/>
      <c r="O240" s="34"/>
      <c r="P240" s="34"/>
      <c r="Q240" s="34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</row>
    <row r="241" ht="14.2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4"/>
      <c r="K241" s="34"/>
      <c r="L241" s="34"/>
      <c r="M241" s="34"/>
      <c r="N241" s="34"/>
      <c r="O241" s="34"/>
      <c r="P241" s="34"/>
      <c r="Q241" s="34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</row>
    <row r="242" ht="14.2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4"/>
      <c r="K242" s="34"/>
      <c r="L242" s="34"/>
      <c r="M242" s="34"/>
      <c r="N242" s="34"/>
      <c r="O242" s="34"/>
      <c r="P242" s="34"/>
      <c r="Q242" s="34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</row>
    <row r="243" ht="14.2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4"/>
      <c r="K243" s="34"/>
      <c r="L243" s="34"/>
      <c r="M243" s="34"/>
      <c r="N243" s="34"/>
      <c r="O243" s="34"/>
      <c r="P243" s="34"/>
      <c r="Q243" s="34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</row>
    <row r="244" ht="14.2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4"/>
      <c r="K244" s="34"/>
      <c r="L244" s="34"/>
      <c r="M244" s="34"/>
      <c r="N244" s="34"/>
      <c r="O244" s="34"/>
      <c r="P244" s="34"/>
      <c r="Q244" s="34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</row>
    <row r="245" ht="14.2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4"/>
      <c r="K245" s="34"/>
      <c r="L245" s="34"/>
      <c r="M245" s="34"/>
      <c r="N245" s="34"/>
      <c r="O245" s="34"/>
      <c r="P245" s="34"/>
      <c r="Q245" s="34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</row>
    <row r="246" ht="14.2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4"/>
      <c r="K246" s="34"/>
      <c r="L246" s="34"/>
      <c r="M246" s="34"/>
      <c r="N246" s="34"/>
      <c r="O246" s="34"/>
      <c r="P246" s="34"/>
      <c r="Q246" s="34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</row>
    <row r="247" ht="14.2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4"/>
      <c r="K247" s="34"/>
      <c r="L247" s="34"/>
      <c r="M247" s="34"/>
      <c r="N247" s="34"/>
      <c r="O247" s="34"/>
      <c r="P247" s="34"/>
      <c r="Q247" s="34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</row>
    <row r="248" ht="14.2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4"/>
      <c r="K248" s="34"/>
      <c r="L248" s="34"/>
      <c r="M248" s="34"/>
      <c r="N248" s="34"/>
      <c r="O248" s="34"/>
      <c r="P248" s="34"/>
      <c r="Q248" s="34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</row>
    <row r="249" ht="14.2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4"/>
      <c r="K249" s="34"/>
      <c r="L249" s="34"/>
      <c r="M249" s="34"/>
      <c r="N249" s="34"/>
      <c r="O249" s="34"/>
      <c r="P249" s="34"/>
      <c r="Q249" s="34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</row>
    <row r="250" ht="14.2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4"/>
      <c r="K250" s="34"/>
      <c r="L250" s="34"/>
      <c r="M250" s="34"/>
      <c r="N250" s="34"/>
      <c r="O250" s="34"/>
      <c r="P250" s="34"/>
      <c r="Q250" s="34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</row>
    <row r="251" ht="14.2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4"/>
      <c r="K251" s="34"/>
      <c r="L251" s="34"/>
      <c r="M251" s="34"/>
      <c r="N251" s="34"/>
      <c r="O251" s="34"/>
      <c r="P251" s="34"/>
      <c r="Q251" s="34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</row>
    <row r="252" ht="14.2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4"/>
      <c r="K252" s="34"/>
      <c r="L252" s="34"/>
      <c r="M252" s="34"/>
      <c r="N252" s="34"/>
      <c r="O252" s="34"/>
      <c r="P252" s="34"/>
      <c r="Q252" s="34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</row>
    <row r="253" ht="14.2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4"/>
      <c r="K253" s="34"/>
      <c r="L253" s="34"/>
      <c r="M253" s="34"/>
      <c r="N253" s="34"/>
      <c r="O253" s="34"/>
      <c r="P253" s="34"/>
      <c r="Q253" s="34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</row>
    <row r="254" ht="14.2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4"/>
      <c r="K254" s="34"/>
      <c r="L254" s="34"/>
      <c r="M254" s="34"/>
      <c r="N254" s="34"/>
      <c r="O254" s="34"/>
      <c r="P254" s="34"/>
      <c r="Q254" s="34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</row>
    <row r="255" ht="14.2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4"/>
      <c r="K255" s="34"/>
      <c r="L255" s="34"/>
      <c r="M255" s="34"/>
      <c r="N255" s="34"/>
      <c r="O255" s="34"/>
      <c r="P255" s="34"/>
      <c r="Q255" s="34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</row>
    <row r="256" ht="14.2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4"/>
      <c r="K256" s="34"/>
      <c r="L256" s="34"/>
      <c r="M256" s="34"/>
      <c r="N256" s="34"/>
      <c r="O256" s="34"/>
      <c r="P256" s="34"/>
      <c r="Q256" s="34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</row>
    <row r="257" ht="14.2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4"/>
      <c r="K257" s="34"/>
      <c r="L257" s="34"/>
      <c r="M257" s="34"/>
      <c r="N257" s="34"/>
      <c r="O257" s="34"/>
      <c r="P257" s="34"/>
      <c r="Q257" s="34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</row>
    <row r="258" ht="14.2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4"/>
      <c r="K258" s="34"/>
      <c r="L258" s="34"/>
      <c r="M258" s="34"/>
      <c r="N258" s="34"/>
      <c r="O258" s="34"/>
      <c r="P258" s="34"/>
      <c r="Q258" s="34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</row>
    <row r="259" ht="14.2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4"/>
      <c r="K259" s="34"/>
      <c r="L259" s="34"/>
      <c r="M259" s="34"/>
      <c r="N259" s="34"/>
      <c r="O259" s="34"/>
      <c r="P259" s="34"/>
      <c r="Q259" s="34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</row>
    <row r="260" ht="14.2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4"/>
      <c r="K260" s="34"/>
      <c r="L260" s="34"/>
      <c r="M260" s="34"/>
      <c r="N260" s="34"/>
      <c r="O260" s="34"/>
      <c r="P260" s="34"/>
      <c r="Q260" s="34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</row>
    <row r="261" ht="14.2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4"/>
      <c r="K261" s="34"/>
      <c r="L261" s="34"/>
      <c r="M261" s="34"/>
      <c r="N261" s="34"/>
      <c r="O261" s="34"/>
      <c r="P261" s="34"/>
      <c r="Q261" s="34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</row>
    <row r="262" ht="14.2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4"/>
      <c r="K262" s="34"/>
      <c r="L262" s="34"/>
      <c r="M262" s="34"/>
      <c r="N262" s="34"/>
      <c r="O262" s="34"/>
      <c r="P262" s="34"/>
      <c r="Q262" s="34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</row>
    <row r="263" ht="14.2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4"/>
      <c r="K263" s="34"/>
      <c r="L263" s="34"/>
      <c r="M263" s="34"/>
      <c r="N263" s="34"/>
      <c r="O263" s="34"/>
      <c r="P263" s="34"/>
      <c r="Q263" s="34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</row>
    <row r="264" ht="14.2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4"/>
      <c r="K264" s="34"/>
      <c r="L264" s="34"/>
      <c r="M264" s="34"/>
      <c r="N264" s="34"/>
      <c r="O264" s="34"/>
      <c r="P264" s="34"/>
      <c r="Q264" s="34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</row>
    <row r="265" ht="14.2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4"/>
      <c r="K265" s="34"/>
      <c r="L265" s="34"/>
      <c r="M265" s="34"/>
      <c r="N265" s="34"/>
      <c r="O265" s="34"/>
      <c r="P265" s="34"/>
      <c r="Q265" s="34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</row>
    <row r="266" ht="14.2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4"/>
      <c r="K266" s="34"/>
      <c r="L266" s="34"/>
      <c r="M266" s="34"/>
      <c r="N266" s="34"/>
      <c r="O266" s="34"/>
      <c r="P266" s="34"/>
      <c r="Q266" s="34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</row>
    <row r="267" ht="14.2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4"/>
      <c r="K267" s="34"/>
      <c r="L267" s="34"/>
      <c r="M267" s="34"/>
      <c r="N267" s="34"/>
      <c r="O267" s="34"/>
      <c r="P267" s="34"/>
      <c r="Q267" s="34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</row>
    <row r="268" ht="14.2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4"/>
      <c r="K268" s="34"/>
      <c r="L268" s="34"/>
      <c r="M268" s="34"/>
      <c r="N268" s="34"/>
      <c r="O268" s="34"/>
      <c r="P268" s="34"/>
      <c r="Q268" s="34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</row>
    <row r="269" ht="14.2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4"/>
      <c r="K269" s="34"/>
      <c r="L269" s="34"/>
      <c r="M269" s="34"/>
      <c r="N269" s="34"/>
      <c r="O269" s="34"/>
      <c r="P269" s="34"/>
      <c r="Q269" s="34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</row>
    <row r="270" ht="14.2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4"/>
      <c r="K270" s="34"/>
      <c r="L270" s="34"/>
      <c r="M270" s="34"/>
      <c r="N270" s="34"/>
      <c r="O270" s="34"/>
      <c r="P270" s="34"/>
      <c r="Q270" s="34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</row>
    <row r="271" ht="14.2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4"/>
      <c r="K271" s="34"/>
      <c r="L271" s="34"/>
      <c r="M271" s="34"/>
      <c r="N271" s="34"/>
      <c r="O271" s="34"/>
      <c r="P271" s="34"/>
      <c r="Q271" s="34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</row>
    <row r="272" ht="14.2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4"/>
      <c r="K272" s="34"/>
      <c r="L272" s="34"/>
      <c r="M272" s="34"/>
      <c r="N272" s="34"/>
      <c r="O272" s="34"/>
      <c r="P272" s="34"/>
      <c r="Q272" s="34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</row>
    <row r="273" ht="14.2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4"/>
      <c r="K273" s="34"/>
      <c r="L273" s="34"/>
      <c r="M273" s="34"/>
      <c r="N273" s="34"/>
      <c r="O273" s="34"/>
      <c r="P273" s="34"/>
      <c r="Q273" s="34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</row>
    <row r="274" ht="14.2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4"/>
      <c r="K274" s="34"/>
      <c r="L274" s="34"/>
      <c r="M274" s="34"/>
      <c r="N274" s="34"/>
      <c r="O274" s="34"/>
      <c r="P274" s="34"/>
      <c r="Q274" s="34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</row>
    <row r="275" ht="14.2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4"/>
      <c r="K275" s="34"/>
      <c r="L275" s="34"/>
      <c r="M275" s="34"/>
      <c r="N275" s="34"/>
      <c r="O275" s="34"/>
      <c r="P275" s="34"/>
      <c r="Q275" s="34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</row>
    <row r="276" ht="14.2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4"/>
      <c r="K276" s="34"/>
      <c r="L276" s="34"/>
      <c r="M276" s="34"/>
      <c r="N276" s="34"/>
      <c r="O276" s="34"/>
      <c r="P276" s="34"/>
      <c r="Q276" s="34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</row>
    <row r="277" ht="14.2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4"/>
      <c r="K277" s="34"/>
      <c r="L277" s="34"/>
      <c r="M277" s="34"/>
      <c r="N277" s="34"/>
      <c r="O277" s="34"/>
      <c r="P277" s="34"/>
      <c r="Q277" s="34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</row>
    <row r="278" ht="14.2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4"/>
      <c r="K278" s="34"/>
      <c r="L278" s="34"/>
      <c r="M278" s="34"/>
      <c r="N278" s="34"/>
      <c r="O278" s="34"/>
      <c r="P278" s="34"/>
      <c r="Q278" s="34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</row>
    <row r="279" ht="14.2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4"/>
      <c r="K279" s="34"/>
      <c r="L279" s="34"/>
      <c r="M279" s="34"/>
      <c r="N279" s="34"/>
      <c r="O279" s="34"/>
      <c r="P279" s="34"/>
      <c r="Q279" s="34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</row>
    <row r="280" ht="14.2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4"/>
      <c r="K280" s="34"/>
      <c r="L280" s="34"/>
      <c r="M280" s="34"/>
      <c r="N280" s="34"/>
      <c r="O280" s="34"/>
      <c r="P280" s="34"/>
      <c r="Q280" s="34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</row>
    <row r="281" ht="14.2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4"/>
      <c r="K281" s="34"/>
      <c r="L281" s="34"/>
      <c r="M281" s="34"/>
      <c r="N281" s="34"/>
      <c r="O281" s="34"/>
      <c r="P281" s="34"/>
      <c r="Q281" s="34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</row>
    <row r="282" ht="14.2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4"/>
      <c r="K282" s="34"/>
      <c r="L282" s="34"/>
      <c r="M282" s="34"/>
      <c r="N282" s="34"/>
      <c r="O282" s="34"/>
      <c r="P282" s="34"/>
      <c r="Q282" s="34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</row>
    <row r="283" ht="14.2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4"/>
      <c r="K283" s="34"/>
      <c r="L283" s="34"/>
      <c r="M283" s="34"/>
      <c r="N283" s="34"/>
      <c r="O283" s="34"/>
      <c r="P283" s="34"/>
      <c r="Q283" s="34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</row>
    <row r="284" ht="14.2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4"/>
      <c r="K284" s="34"/>
      <c r="L284" s="34"/>
      <c r="M284" s="34"/>
      <c r="N284" s="34"/>
      <c r="O284" s="34"/>
      <c r="P284" s="34"/>
      <c r="Q284" s="34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</row>
    <row r="285" ht="14.2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4"/>
      <c r="K285" s="34"/>
      <c r="L285" s="34"/>
      <c r="M285" s="34"/>
      <c r="N285" s="34"/>
      <c r="O285" s="34"/>
      <c r="P285" s="34"/>
      <c r="Q285" s="34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</row>
    <row r="286" ht="14.2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4"/>
      <c r="K286" s="34"/>
      <c r="L286" s="34"/>
      <c r="M286" s="34"/>
      <c r="N286" s="34"/>
      <c r="O286" s="34"/>
      <c r="P286" s="34"/>
      <c r="Q286" s="34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</row>
    <row r="287" ht="14.2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4"/>
      <c r="K287" s="34"/>
      <c r="L287" s="34"/>
      <c r="M287" s="34"/>
      <c r="N287" s="34"/>
      <c r="O287" s="34"/>
      <c r="P287" s="34"/>
      <c r="Q287" s="34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</row>
    <row r="288" ht="14.2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4"/>
      <c r="K288" s="34"/>
      <c r="L288" s="34"/>
      <c r="M288" s="34"/>
      <c r="N288" s="34"/>
      <c r="O288" s="34"/>
      <c r="P288" s="34"/>
      <c r="Q288" s="34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</row>
    <row r="289" ht="14.2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4"/>
      <c r="K289" s="34"/>
      <c r="L289" s="34"/>
      <c r="M289" s="34"/>
      <c r="N289" s="34"/>
      <c r="O289" s="34"/>
      <c r="P289" s="34"/>
      <c r="Q289" s="34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</row>
    <row r="290" ht="14.2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4"/>
      <c r="K290" s="34"/>
      <c r="L290" s="34"/>
      <c r="M290" s="34"/>
      <c r="N290" s="34"/>
      <c r="O290" s="34"/>
      <c r="P290" s="34"/>
      <c r="Q290" s="34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</row>
    <row r="291" ht="14.2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4"/>
      <c r="K291" s="34"/>
      <c r="L291" s="34"/>
      <c r="M291" s="34"/>
      <c r="N291" s="34"/>
      <c r="O291" s="34"/>
      <c r="P291" s="34"/>
      <c r="Q291" s="34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</row>
    <row r="292" ht="14.2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4"/>
      <c r="K292" s="34"/>
      <c r="L292" s="34"/>
      <c r="M292" s="34"/>
      <c r="N292" s="34"/>
      <c r="O292" s="34"/>
      <c r="P292" s="34"/>
      <c r="Q292" s="34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</row>
    <row r="293" ht="14.2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4"/>
      <c r="K293" s="34"/>
      <c r="L293" s="34"/>
      <c r="M293" s="34"/>
      <c r="N293" s="34"/>
      <c r="O293" s="34"/>
      <c r="P293" s="34"/>
      <c r="Q293" s="34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</row>
    <row r="294" ht="14.2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4"/>
      <c r="K294" s="34"/>
      <c r="L294" s="34"/>
      <c r="M294" s="34"/>
      <c r="N294" s="34"/>
      <c r="O294" s="34"/>
      <c r="P294" s="34"/>
      <c r="Q294" s="34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</row>
    <row r="295" ht="14.2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4"/>
      <c r="K295" s="34"/>
      <c r="L295" s="34"/>
      <c r="M295" s="34"/>
      <c r="N295" s="34"/>
      <c r="O295" s="34"/>
      <c r="P295" s="34"/>
      <c r="Q295" s="34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</row>
    <row r="296" ht="14.2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4"/>
      <c r="K296" s="34"/>
      <c r="L296" s="34"/>
      <c r="M296" s="34"/>
      <c r="N296" s="34"/>
      <c r="O296" s="34"/>
      <c r="P296" s="34"/>
      <c r="Q296" s="34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</row>
    <row r="297" ht="14.2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4"/>
      <c r="K297" s="34"/>
      <c r="L297" s="34"/>
      <c r="M297" s="34"/>
      <c r="N297" s="34"/>
      <c r="O297" s="34"/>
      <c r="P297" s="34"/>
      <c r="Q297" s="34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</row>
    <row r="298" ht="14.2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4"/>
      <c r="K298" s="34"/>
      <c r="L298" s="34"/>
      <c r="M298" s="34"/>
      <c r="N298" s="34"/>
      <c r="O298" s="34"/>
      <c r="P298" s="34"/>
      <c r="Q298" s="34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</row>
    <row r="299" ht="14.2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4"/>
      <c r="K299" s="34"/>
      <c r="L299" s="34"/>
      <c r="M299" s="34"/>
      <c r="N299" s="34"/>
      <c r="O299" s="34"/>
      <c r="P299" s="34"/>
      <c r="Q299" s="34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</row>
    <row r="300" ht="14.2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4"/>
      <c r="K300" s="34"/>
      <c r="L300" s="34"/>
      <c r="M300" s="34"/>
      <c r="N300" s="34"/>
      <c r="O300" s="34"/>
      <c r="P300" s="34"/>
      <c r="Q300" s="34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</row>
    <row r="301" ht="14.2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4"/>
      <c r="K301" s="34"/>
      <c r="L301" s="34"/>
      <c r="M301" s="34"/>
      <c r="N301" s="34"/>
      <c r="O301" s="34"/>
      <c r="P301" s="34"/>
      <c r="Q301" s="34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</row>
    <row r="302" ht="14.2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4"/>
      <c r="K302" s="34"/>
      <c r="L302" s="34"/>
      <c r="M302" s="34"/>
      <c r="N302" s="34"/>
      <c r="O302" s="34"/>
      <c r="P302" s="34"/>
      <c r="Q302" s="34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</row>
    <row r="303" ht="14.2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4"/>
      <c r="K303" s="34"/>
      <c r="L303" s="34"/>
      <c r="M303" s="34"/>
      <c r="N303" s="34"/>
      <c r="O303" s="34"/>
      <c r="P303" s="34"/>
      <c r="Q303" s="34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</row>
    <row r="304" ht="14.2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4"/>
      <c r="K304" s="34"/>
      <c r="L304" s="34"/>
      <c r="M304" s="34"/>
      <c r="N304" s="34"/>
      <c r="O304" s="34"/>
      <c r="P304" s="34"/>
      <c r="Q304" s="34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</row>
    <row r="305" ht="14.2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4"/>
      <c r="K305" s="34"/>
      <c r="L305" s="34"/>
      <c r="M305" s="34"/>
      <c r="N305" s="34"/>
      <c r="O305" s="34"/>
      <c r="P305" s="34"/>
      <c r="Q305" s="34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</row>
    <row r="306" ht="14.2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4"/>
      <c r="K306" s="34"/>
      <c r="L306" s="34"/>
      <c r="M306" s="34"/>
      <c r="N306" s="34"/>
      <c r="O306" s="34"/>
      <c r="P306" s="34"/>
      <c r="Q306" s="34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</row>
    <row r="307" ht="14.2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4"/>
      <c r="K307" s="34"/>
      <c r="L307" s="34"/>
      <c r="M307" s="34"/>
      <c r="N307" s="34"/>
      <c r="O307" s="34"/>
      <c r="P307" s="34"/>
      <c r="Q307" s="34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</row>
    <row r="308" ht="14.2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4"/>
      <c r="K308" s="34"/>
      <c r="L308" s="34"/>
      <c r="M308" s="34"/>
      <c r="N308" s="34"/>
      <c r="O308" s="34"/>
      <c r="P308" s="34"/>
      <c r="Q308" s="34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</row>
    <row r="309" ht="14.2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4"/>
      <c r="K309" s="34"/>
      <c r="L309" s="34"/>
      <c r="M309" s="34"/>
      <c r="N309" s="34"/>
      <c r="O309" s="34"/>
      <c r="P309" s="34"/>
      <c r="Q309" s="34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</row>
    <row r="310" ht="14.2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4"/>
      <c r="K310" s="34"/>
      <c r="L310" s="34"/>
      <c r="M310" s="34"/>
      <c r="N310" s="34"/>
      <c r="O310" s="34"/>
      <c r="P310" s="34"/>
      <c r="Q310" s="34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  <c r="AC310" s="35"/>
    </row>
    <row r="311" ht="14.2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4"/>
      <c r="K311" s="34"/>
      <c r="L311" s="34"/>
      <c r="M311" s="34"/>
      <c r="N311" s="34"/>
      <c r="O311" s="34"/>
      <c r="P311" s="34"/>
      <c r="Q311" s="34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</row>
    <row r="312" ht="14.2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4"/>
      <c r="K312" s="34"/>
      <c r="L312" s="34"/>
      <c r="M312" s="34"/>
      <c r="N312" s="34"/>
      <c r="O312" s="34"/>
      <c r="P312" s="34"/>
      <c r="Q312" s="34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</row>
    <row r="313" ht="14.2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4"/>
      <c r="K313" s="34"/>
      <c r="L313" s="34"/>
      <c r="M313" s="34"/>
      <c r="N313" s="34"/>
      <c r="O313" s="34"/>
      <c r="P313" s="34"/>
      <c r="Q313" s="34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</row>
    <row r="314" ht="14.2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4"/>
      <c r="K314" s="34"/>
      <c r="L314" s="34"/>
      <c r="M314" s="34"/>
      <c r="N314" s="34"/>
      <c r="O314" s="34"/>
      <c r="P314" s="34"/>
      <c r="Q314" s="34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</row>
    <row r="315" ht="14.2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4"/>
      <c r="K315" s="34"/>
      <c r="L315" s="34"/>
      <c r="M315" s="34"/>
      <c r="N315" s="34"/>
      <c r="O315" s="34"/>
      <c r="P315" s="34"/>
      <c r="Q315" s="34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</row>
    <row r="316" ht="14.2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4"/>
      <c r="K316" s="34"/>
      <c r="L316" s="34"/>
      <c r="M316" s="34"/>
      <c r="N316" s="34"/>
      <c r="O316" s="34"/>
      <c r="P316" s="34"/>
      <c r="Q316" s="34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</row>
    <row r="317" ht="14.2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4"/>
      <c r="K317" s="34"/>
      <c r="L317" s="34"/>
      <c r="M317" s="34"/>
      <c r="N317" s="34"/>
      <c r="O317" s="34"/>
      <c r="P317" s="34"/>
      <c r="Q317" s="34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</row>
    <row r="318" ht="14.2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4"/>
      <c r="K318" s="34"/>
      <c r="L318" s="34"/>
      <c r="M318" s="34"/>
      <c r="N318" s="34"/>
      <c r="O318" s="34"/>
      <c r="P318" s="34"/>
      <c r="Q318" s="34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</row>
    <row r="319" ht="14.2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4"/>
      <c r="K319" s="34"/>
      <c r="L319" s="34"/>
      <c r="M319" s="34"/>
      <c r="N319" s="34"/>
      <c r="O319" s="34"/>
      <c r="P319" s="34"/>
      <c r="Q319" s="34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35"/>
    </row>
    <row r="320" ht="14.2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4"/>
      <c r="K320" s="34"/>
      <c r="L320" s="34"/>
      <c r="M320" s="34"/>
      <c r="N320" s="34"/>
      <c r="O320" s="34"/>
      <c r="P320" s="34"/>
      <c r="Q320" s="34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</row>
    <row r="321" ht="14.2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4"/>
      <c r="K321" s="34"/>
      <c r="L321" s="34"/>
      <c r="M321" s="34"/>
      <c r="N321" s="34"/>
      <c r="O321" s="34"/>
      <c r="P321" s="34"/>
      <c r="Q321" s="34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</row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7"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B22:G22"/>
    <mergeCell ref="B23:G23"/>
    <mergeCell ref="B24:G24"/>
    <mergeCell ref="A25:H25"/>
    <mergeCell ref="A27:I27"/>
    <mergeCell ref="A28:G28"/>
    <mergeCell ref="B29:G29"/>
    <mergeCell ref="B30:G30"/>
    <mergeCell ref="A31:G31"/>
    <mergeCell ref="A34:G34"/>
    <mergeCell ref="B35:G35"/>
    <mergeCell ref="B36:G36"/>
    <mergeCell ref="B37:G37"/>
    <mergeCell ref="B38:G38"/>
    <mergeCell ref="B39:G39"/>
    <mergeCell ref="B40:G40"/>
    <mergeCell ref="B41:G41"/>
    <mergeCell ref="B42:G42"/>
    <mergeCell ref="A43:G43"/>
    <mergeCell ref="A45:G45"/>
    <mergeCell ref="B46:G46"/>
    <mergeCell ref="B47:G47"/>
    <mergeCell ref="B48:G48"/>
    <mergeCell ref="B49:G49"/>
    <mergeCell ref="B50:G50"/>
    <mergeCell ref="B103:G103"/>
    <mergeCell ref="B104:G104"/>
    <mergeCell ref="B105:G105"/>
    <mergeCell ref="B106:G106"/>
    <mergeCell ref="B107:G107"/>
    <mergeCell ref="B108:G108"/>
    <mergeCell ref="B109:G109"/>
    <mergeCell ref="B117:H117"/>
    <mergeCell ref="B118:H118"/>
    <mergeCell ref="B119:H119"/>
    <mergeCell ref="A120:H120"/>
    <mergeCell ref="B121:G121"/>
    <mergeCell ref="A110:G110"/>
    <mergeCell ref="A111:I111"/>
    <mergeCell ref="A112:H112"/>
    <mergeCell ref="B113:H113"/>
    <mergeCell ref="B114:H114"/>
    <mergeCell ref="B115:H115"/>
    <mergeCell ref="B116:H116"/>
    <mergeCell ref="A51:H51"/>
    <mergeCell ref="A54:I54"/>
    <mergeCell ref="A55:H55"/>
    <mergeCell ref="B56:H56"/>
    <mergeCell ref="B57:H57"/>
    <mergeCell ref="B58:H58"/>
    <mergeCell ref="A59:H59"/>
    <mergeCell ref="A60:I60"/>
    <mergeCell ref="A61:I61"/>
    <mergeCell ref="B62:G62"/>
    <mergeCell ref="B63:G63"/>
    <mergeCell ref="B64:G64"/>
    <mergeCell ref="B65:G65"/>
    <mergeCell ref="B66:G66"/>
    <mergeCell ref="B67:G67"/>
    <mergeCell ref="B68:G68"/>
    <mergeCell ref="B69:G69"/>
    <mergeCell ref="A70:G70"/>
    <mergeCell ref="A71:I71"/>
    <mergeCell ref="A72:I72"/>
    <mergeCell ref="A74:G74"/>
    <mergeCell ref="B75:G75"/>
    <mergeCell ref="B76:G76"/>
    <mergeCell ref="B77:G77"/>
    <mergeCell ref="B78:G78"/>
    <mergeCell ref="B79:G79"/>
    <mergeCell ref="B80:G80"/>
    <mergeCell ref="A81:G81"/>
    <mergeCell ref="A82:I82"/>
    <mergeCell ref="A83:G83"/>
    <mergeCell ref="B84:G84"/>
    <mergeCell ref="A85:G85"/>
    <mergeCell ref="A87:I87"/>
    <mergeCell ref="A88:H88"/>
    <mergeCell ref="B89:H89"/>
    <mergeCell ref="B90:H90"/>
    <mergeCell ref="A91:H91"/>
    <mergeCell ref="A92:I92"/>
    <mergeCell ref="A93:I93"/>
    <mergeCell ref="B94:G94"/>
    <mergeCell ref="B95:G95"/>
    <mergeCell ref="B96:G96"/>
    <mergeCell ref="B97:G97"/>
    <mergeCell ref="A98:G98"/>
    <mergeCell ref="A99:I99"/>
    <mergeCell ref="A100:C100"/>
    <mergeCell ref="A101:C101"/>
    <mergeCell ref="G101:H101"/>
    <mergeCell ref="A102:I102"/>
  </mergeCells>
  <printOptions horizontalCentered="1" verticalCentered="1"/>
  <pageMargins bottom="0.7875" footer="0.0" header="0.0" left="0.7875" right="0.7875" top="0.7875"/>
  <pageSetup paperSize="9" orientation="portrait"/>
  <rowBreaks count="1" manualBreakCount="1">
    <brk id="71" man="1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0.88"/>
    <col customWidth="1" min="2" max="2" width="12.63"/>
    <col customWidth="1" min="3" max="3" width="24.13"/>
    <col customWidth="1" min="4" max="4" width="12.88"/>
    <col customWidth="1" min="5" max="5" width="22.63"/>
    <col customWidth="1" min="6" max="6" width="10.75"/>
    <col customWidth="1" min="7" max="7" width="17.0"/>
    <col customWidth="1" min="8" max="8" width="11.75"/>
    <col customWidth="1" min="9" max="9" width="23.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33"/>
      <c r="B1" s="33"/>
      <c r="C1" s="33"/>
      <c r="D1" s="33"/>
      <c r="E1" s="29"/>
      <c r="F1" s="33"/>
      <c r="G1" s="33"/>
      <c r="H1" s="29"/>
      <c r="I1" s="29"/>
      <c r="J1" s="34"/>
      <c r="K1" s="34"/>
      <c r="L1" s="34"/>
      <c r="M1" s="34"/>
      <c r="N1" s="34"/>
      <c r="O1" s="34"/>
      <c r="P1" s="34"/>
      <c r="Q1" s="34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</row>
    <row r="2" ht="16.5" customHeight="1">
      <c r="A2" s="36" t="s">
        <v>12</v>
      </c>
      <c r="B2" s="20"/>
      <c r="C2" s="20"/>
      <c r="D2" s="20"/>
      <c r="E2" s="20"/>
      <c r="F2" s="20"/>
      <c r="G2" s="20"/>
      <c r="H2" s="20"/>
      <c r="I2" s="11"/>
      <c r="J2" s="34"/>
      <c r="K2" s="34"/>
      <c r="L2" s="34"/>
      <c r="M2" s="34"/>
      <c r="N2" s="34"/>
      <c r="O2" s="34"/>
      <c r="P2" s="34"/>
      <c r="Q2" s="34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ht="16.5" customHeight="1">
      <c r="A3" s="37" t="s">
        <v>13</v>
      </c>
      <c r="B3" s="38" t="s">
        <v>14</v>
      </c>
      <c r="C3" s="20"/>
      <c r="D3" s="20"/>
      <c r="E3" s="20"/>
      <c r="F3" s="20"/>
      <c r="G3" s="20"/>
      <c r="H3" s="11"/>
      <c r="I3" s="39"/>
      <c r="J3" s="34"/>
      <c r="K3" s="34"/>
      <c r="L3" s="34"/>
      <c r="M3" s="34"/>
      <c r="N3" s="34"/>
      <c r="O3" s="34"/>
      <c r="P3" s="34"/>
      <c r="Q3" s="34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ht="16.5" customHeight="1">
      <c r="A4" s="37" t="s">
        <v>15</v>
      </c>
      <c r="B4" s="38" t="s">
        <v>16</v>
      </c>
      <c r="C4" s="20"/>
      <c r="D4" s="20"/>
      <c r="E4" s="20"/>
      <c r="F4" s="20"/>
      <c r="G4" s="20"/>
      <c r="H4" s="11"/>
      <c r="I4" s="37" t="s">
        <v>17</v>
      </c>
      <c r="J4" s="40"/>
      <c r="K4" s="40"/>
      <c r="L4" s="40"/>
      <c r="M4" s="34"/>
      <c r="N4" s="34"/>
      <c r="O4" s="34"/>
      <c r="P4" s="34"/>
      <c r="Q4" s="34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ht="16.5" customHeight="1">
      <c r="A5" s="37" t="s">
        <v>18</v>
      </c>
      <c r="B5" s="38" t="s">
        <v>19</v>
      </c>
      <c r="C5" s="20"/>
      <c r="D5" s="20"/>
      <c r="E5" s="20"/>
      <c r="F5" s="20"/>
      <c r="G5" s="20"/>
      <c r="H5" s="11"/>
      <c r="I5" s="37" t="s">
        <v>20</v>
      </c>
      <c r="J5" s="40"/>
      <c r="K5" s="40"/>
      <c r="L5" s="40"/>
      <c r="M5" s="34"/>
      <c r="N5" s="34"/>
      <c r="O5" s="34"/>
      <c r="P5" s="34"/>
      <c r="Q5" s="3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ht="16.5" customHeight="1">
      <c r="A6" s="37" t="s">
        <v>21</v>
      </c>
      <c r="B6" s="38" t="s">
        <v>22</v>
      </c>
      <c r="C6" s="20"/>
      <c r="D6" s="20"/>
      <c r="E6" s="20"/>
      <c r="F6" s="20"/>
      <c r="G6" s="20"/>
      <c r="H6" s="11"/>
      <c r="I6" s="37">
        <v>12.0</v>
      </c>
      <c r="J6" s="40"/>
      <c r="K6" s="40"/>
      <c r="L6" s="40"/>
      <c r="M6" s="34"/>
      <c r="N6" s="34"/>
      <c r="O6" s="34"/>
      <c r="P6" s="34"/>
      <c r="Q6" s="34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ht="16.5" customHeight="1">
      <c r="A7" s="41"/>
      <c r="B7" s="41"/>
      <c r="C7" s="41"/>
      <c r="D7" s="41"/>
      <c r="E7" s="41"/>
      <c r="F7" s="41"/>
      <c r="G7" s="41"/>
      <c r="H7" s="41"/>
      <c r="I7" s="42">
        <v>15.22</v>
      </c>
      <c r="J7" s="40"/>
      <c r="K7" s="40"/>
      <c r="L7" s="40"/>
      <c r="M7" s="34"/>
      <c r="N7" s="34"/>
      <c r="O7" s="34"/>
      <c r="P7" s="34"/>
      <c r="Q7" s="34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ht="12.75" customHeight="1">
      <c r="A8" s="36" t="s">
        <v>23</v>
      </c>
      <c r="B8" s="20"/>
      <c r="C8" s="20"/>
      <c r="D8" s="20"/>
      <c r="E8" s="20"/>
      <c r="F8" s="20"/>
      <c r="G8" s="20"/>
      <c r="H8" s="20"/>
      <c r="I8" s="11"/>
      <c r="J8" s="40"/>
      <c r="K8" s="40"/>
      <c r="L8" s="40"/>
      <c r="M8" s="34"/>
      <c r="N8" s="34"/>
      <c r="O8" s="34"/>
      <c r="P8" s="34"/>
      <c r="Q8" s="34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</row>
    <row r="9" ht="14.25" customHeight="1">
      <c r="A9" s="38" t="s">
        <v>24</v>
      </c>
      <c r="B9" s="11"/>
      <c r="C9" s="38" t="s">
        <v>25</v>
      </c>
      <c r="D9" s="11"/>
      <c r="E9" s="38" t="s">
        <v>26</v>
      </c>
      <c r="F9" s="20"/>
      <c r="G9" s="20"/>
      <c r="H9" s="20"/>
      <c r="I9" s="11"/>
      <c r="J9" s="40"/>
      <c r="K9" s="40"/>
      <c r="L9" s="40"/>
      <c r="M9" s="34"/>
      <c r="N9" s="34"/>
      <c r="O9" s="34"/>
      <c r="P9" s="34"/>
      <c r="Q9" s="34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</row>
    <row r="10" ht="16.5" customHeight="1">
      <c r="A10" s="43" t="s">
        <v>7</v>
      </c>
      <c r="B10" s="11"/>
      <c r="C10" s="38" t="s">
        <v>1</v>
      </c>
      <c r="D10" s="11"/>
      <c r="E10" s="38"/>
      <c r="F10" s="20"/>
      <c r="G10" s="20"/>
      <c r="H10" s="20"/>
      <c r="I10" s="11"/>
      <c r="J10" s="40"/>
      <c r="K10" s="40"/>
      <c r="L10" s="40"/>
      <c r="M10" s="34"/>
      <c r="N10" s="34"/>
      <c r="O10" s="34"/>
      <c r="P10" s="34"/>
      <c r="Q10" s="34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1" ht="12.75" customHeight="1">
      <c r="A11" s="41"/>
      <c r="B11" s="41"/>
      <c r="C11" s="41"/>
      <c r="D11" s="41"/>
      <c r="E11" s="41"/>
      <c r="F11" s="41"/>
      <c r="G11" s="41"/>
      <c r="H11" s="41"/>
      <c r="I11" s="41"/>
      <c r="J11" s="40"/>
      <c r="K11" s="40"/>
      <c r="L11" s="40"/>
      <c r="M11" s="34"/>
      <c r="N11" s="34"/>
      <c r="O11" s="34"/>
      <c r="P11" s="34"/>
      <c r="Q11" s="34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</row>
    <row r="12" ht="16.5" customHeight="1">
      <c r="A12" s="36" t="s">
        <v>27</v>
      </c>
      <c r="B12" s="20"/>
      <c r="C12" s="20"/>
      <c r="D12" s="20"/>
      <c r="E12" s="20"/>
      <c r="F12" s="20"/>
      <c r="G12" s="20"/>
      <c r="H12" s="20"/>
      <c r="I12" s="11"/>
      <c r="J12" s="40"/>
      <c r="K12" s="40"/>
      <c r="L12" s="40"/>
      <c r="M12" s="34"/>
      <c r="N12" s="34"/>
      <c r="O12" s="34"/>
      <c r="P12" s="34"/>
      <c r="Q12" s="34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</row>
    <row r="13" ht="12.75" customHeight="1">
      <c r="A13" s="37">
        <v>1.0</v>
      </c>
      <c r="B13" s="38" t="s">
        <v>28</v>
      </c>
      <c r="C13" s="20"/>
      <c r="D13" s="20"/>
      <c r="E13" s="20"/>
      <c r="F13" s="20"/>
      <c r="G13" s="20"/>
      <c r="H13" s="11"/>
      <c r="I13" s="44" t="str">
        <f>A10</f>
        <v>Técnico em secretariado</v>
      </c>
      <c r="J13" s="45"/>
      <c r="K13" s="45"/>
      <c r="L13" s="45"/>
      <c r="M13" s="45"/>
      <c r="N13" s="34"/>
      <c r="O13" s="34"/>
      <c r="P13" s="34"/>
      <c r="Q13" s="34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</row>
    <row r="14" ht="12.75" customHeight="1">
      <c r="A14" s="37">
        <v>2.0</v>
      </c>
      <c r="B14" s="38" t="s">
        <v>29</v>
      </c>
      <c r="C14" s="20"/>
      <c r="D14" s="20"/>
      <c r="E14" s="20"/>
      <c r="F14" s="20"/>
      <c r="G14" s="20"/>
      <c r="H14" s="11"/>
      <c r="I14" s="37"/>
      <c r="J14" s="45"/>
      <c r="K14" s="46"/>
      <c r="L14" s="45"/>
      <c r="M14" s="45"/>
      <c r="N14" s="34"/>
      <c r="O14" s="34"/>
      <c r="P14" s="34"/>
      <c r="Q14" s="34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</row>
    <row r="15" ht="12.75" customHeight="1">
      <c r="A15" s="37">
        <v>3.0</v>
      </c>
      <c r="B15" s="38" t="s">
        <v>30</v>
      </c>
      <c r="C15" s="20"/>
      <c r="D15" s="20"/>
      <c r="E15" s="20"/>
      <c r="F15" s="20"/>
      <c r="G15" s="20"/>
      <c r="H15" s="11"/>
      <c r="I15" s="47">
        <f>'Benefícios'!D4</f>
        <v>3082.2</v>
      </c>
      <c r="J15" s="45"/>
      <c r="K15" s="46"/>
      <c r="L15" s="45"/>
      <c r="M15" s="45"/>
      <c r="N15" s="34"/>
      <c r="O15" s="34"/>
      <c r="P15" s="34"/>
      <c r="Q15" s="34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ht="12.75" customHeight="1">
      <c r="A16" s="37">
        <v>4.0</v>
      </c>
      <c r="B16" s="38" t="s">
        <v>31</v>
      </c>
      <c r="C16" s="20"/>
      <c r="D16" s="20"/>
      <c r="E16" s="20"/>
      <c r="F16" s="20"/>
      <c r="G16" s="20"/>
      <c r="H16" s="11"/>
      <c r="I16" s="37"/>
      <c r="J16" s="45"/>
      <c r="K16" s="46"/>
      <c r="L16" s="45"/>
      <c r="M16" s="45"/>
      <c r="N16" s="34"/>
      <c r="O16" s="34"/>
      <c r="P16" s="34"/>
      <c r="Q16" s="34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</row>
    <row r="17" ht="12.75" customHeight="1">
      <c r="A17" s="37">
        <v>5.0</v>
      </c>
      <c r="B17" s="38" t="s">
        <v>32</v>
      </c>
      <c r="C17" s="20"/>
      <c r="D17" s="20"/>
      <c r="E17" s="20"/>
      <c r="F17" s="20"/>
      <c r="G17" s="20"/>
      <c r="H17" s="11"/>
      <c r="I17" s="49"/>
      <c r="J17" s="45"/>
      <c r="K17" s="45"/>
      <c r="L17" s="45"/>
      <c r="M17" s="45"/>
      <c r="N17" s="34"/>
      <c r="O17" s="34"/>
      <c r="P17" s="34"/>
      <c r="Q17" s="34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</row>
    <row r="18" ht="16.5" customHeight="1">
      <c r="A18" s="41"/>
      <c r="J18" s="45"/>
      <c r="K18" s="45"/>
      <c r="L18" s="45"/>
      <c r="M18" s="45"/>
      <c r="N18" s="34"/>
      <c r="O18" s="34"/>
      <c r="P18" s="34"/>
      <c r="Q18" s="34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</row>
    <row r="19" ht="16.5" customHeight="1">
      <c r="A19" s="36" t="s">
        <v>33</v>
      </c>
      <c r="B19" s="20"/>
      <c r="C19" s="20"/>
      <c r="D19" s="20"/>
      <c r="E19" s="20"/>
      <c r="F19" s="20"/>
      <c r="G19" s="20"/>
      <c r="H19" s="20"/>
      <c r="I19" s="11"/>
      <c r="J19" s="46"/>
      <c r="K19" s="45"/>
      <c r="L19" s="45"/>
      <c r="M19" s="45"/>
      <c r="N19" s="34"/>
      <c r="O19" s="34"/>
      <c r="P19" s="34"/>
      <c r="Q19" s="34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</row>
    <row r="20" ht="12.75" customHeight="1">
      <c r="A20" s="50">
        <v>1.0</v>
      </c>
      <c r="B20" s="51" t="s">
        <v>34</v>
      </c>
      <c r="C20" s="20"/>
      <c r="D20" s="20"/>
      <c r="E20" s="20"/>
      <c r="F20" s="20"/>
      <c r="G20" s="11"/>
      <c r="H20" s="50"/>
      <c r="I20" s="50" t="s">
        <v>35</v>
      </c>
      <c r="J20" s="45"/>
      <c r="K20" s="46"/>
      <c r="L20" s="45"/>
      <c r="M20" s="45"/>
      <c r="N20" s="34"/>
      <c r="O20" s="34"/>
      <c r="P20" s="34"/>
      <c r="Q20" s="34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</row>
    <row r="21" ht="12.75" customHeight="1">
      <c r="A21" s="50" t="s">
        <v>13</v>
      </c>
      <c r="B21" s="38" t="s">
        <v>36</v>
      </c>
      <c r="C21" s="20"/>
      <c r="D21" s="20"/>
      <c r="E21" s="20"/>
      <c r="F21" s="20"/>
      <c r="G21" s="11"/>
      <c r="H21" s="37"/>
      <c r="I21" s="52">
        <f>I15</f>
        <v>3082.2</v>
      </c>
      <c r="J21" s="45"/>
      <c r="K21" s="46"/>
      <c r="L21" s="53"/>
      <c r="M21" s="45"/>
      <c r="N21" s="34"/>
      <c r="O21" s="34"/>
      <c r="P21" s="34"/>
      <c r="Q21" s="34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</row>
    <row r="22" ht="12.75" customHeight="1">
      <c r="A22" s="51" t="s">
        <v>37</v>
      </c>
      <c r="B22" s="20"/>
      <c r="C22" s="20"/>
      <c r="D22" s="20"/>
      <c r="E22" s="20"/>
      <c r="F22" s="20"/>
      <c r="G22" s="20"/>
      <c r="H22" s="11"/>
      <c r="I22" s="54">
        <f>TRUNC(SUM(I21),2)</f>
        <v>3082.2</v>
      </c>
      <c r="J22" s="46"/>
      <c r="K22" s="46"/>
      <c r="L22" s="45"/>
      <c r="M22" s="45"/>
      <c r="N22" s="34"/>
      <c r="O22" s="34"/>
      <c r="P22" s="34"/>
      <c r="Q22" s="34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</row>
    <row r="23" ht="14.25" customHeight="1">
      <c r="A23" s="55"/>
      <c r="B23" s="55"/>
      <c r="C23" s="55"/>
      <c r="D23" s="55"/>
      <c r="E23" s="55"/>
      <c r="F23" s="55"/>
      <c r="G23" s="55"/>
      <c r="H23" s="55"/>
      <c r="I23" s="56"/>
      <c r="J23" s="45"/>
      <c r="K23" s="45"/>
      <c r="L23" s="45"/>
      <c r="M23" s="45"/>
      <c r="N23" s="34"/>
      <c r="O23" s="34"/>
      <c r="P23" s="34"/>
      <c r="Q23" s="34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</row>
    <row r="24" ht="12.75" customHeight="1">
      <c r="A24" s="51" t="s">
        <v>57</v>
      </c>
      <c r="B24" s="20"/>
      <c r="C24" s="20"/>
      <c r="D24" s="20"/>
      <c r="E24" s="20"/>
      <c r="F24" s="20"/>
      <c r="G24" s="11"/>
      <c r="H24" s="59"/>
      <c r="I24" s="50" t="s">
        <v>35</v>
      </c>
      <c r="J24" s="45"/>
      <c r="K24" s="45"/>
      <c r="L24" s="45"/>
      <c r="M24" s="45"/>
      <c r="N24" s="34"/>
      <c r="O24" s="34"/>
      <c r="P24" s="34"/>
      <c r="Q24" s="34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</row>
    <row r="25" ht="14.25" customHeight="1">
      <c r="A25" s="50" t="s">
        <v>15</v>
      </c>
      <c r="B25" s="38" t="s">
        <v>9</v>
      </c>
      <c r="C25" s="20"/>
      <c r="D25" s="20"/>
      <c r="E25" s="20"/>
      <c r="F25" s="20"/>
      <c r="G25" s="11"/>
      <c r="H25" s="52">
        <f>'Benefícios'!D9</f>
        <v>120</v>
      </c>
      <c r="I25" s="52">
        <f>H25*'Benefícios'!B9</f>
        <v>600</v>
      </c>
      <c r="J25" s="46"/>
      <c r="K25" s="45"/>
      <c r="L25" s="45"/>
      <c r="M25" s="45"/>
      <c r="N25" s="34"/>
      <c r="O25" s="34"/>
      <c r="P25" s="34"/>
      <c r="Q25" s="34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</row>
    <row r="26" ht="16.5" customHeight="1">
      <c r="A26" s="77"/>
      <c r="B26" s="23"/>
      <c r="C26" s="23"/>
      <c r="D26" s="23"/>
      <c r="E26" s="23"/>
      <c r="F26" s="23"/>
      <c r="G26" s="23"/>
      <c r="H26" s="23"/>
      <c r="I26" s="23"/>
      <c r="J26" s="45"/>
      <c r="K26" s="45"/>
      <c r="L26" s="45"/>
      <c r="M26" s="45"/>
      <c r="N26" s="34"/>
      <c r="O26" s="34"/>
      <c r="P26" s="34"/>
      <c r="Q26" s="34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</row>
    <row r="27" ht="16.5" customHeight="1">
      <c r="A27" s="77" t="s">
        <v>107</v>
      </c>
      <c r="B27" s="23"/>
      <c r="C27" s="23"/>
      <c r="D27" s="82">
        <f>I25</f>
        <v>600</v>
      </c>
      <c r="E27" s="77"/>
      <c r="F27" s="77"/>
      <c r="G27" s="77"/>
      <c r="H27" s="77"/>
      <c r="I27" s="77"/>
      <c r="J27" s="45"/>
      <c r="K27" s="45"/>
      <c r="L27" s="45"/>
      <c r="M27" s="45"/>
      <c r="N27" s="34"/>
      <c r="O27" s="34"/>
      <c r="P27" s="34"/>
      <c r="Q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</row>
    <row r="28" ht="16.5" customHeight="1">
      <c r="A28" s="77" t="s">
        <v>108</v>
      </c>
      <c r="B28" s="23"/>
      <c r="C28" s="23"/>
      <c r="D28" s="83">
        <f>H31+H32+H33</f>
        <v>0.0565</v>
      </c>
      <c r="E28" s="77" t="s">
        <v>109</v>
      </c>
      <c r="F28" s="83">
        <f>1-D28</f>
        <v>0.9435</v>
      </c>
      <c r="G28" s="84">
        <f>(D27)/F28</f>
        <v>635.9300477</v>
      </c>
      <c r="H28" s="75"/>
      <c r="I28" s="77"/>
      <c r="J28" s="45"/>
      <c r="K28" s="45"/>
      <c r="L28" s="45"/>
      <c r="M28" s="45"/>
      <c r="N28" s="34"/>
      <c r="O28" s="34"/>
      <c r="P28" s="34"/>
      <c r="Q28" s="34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</row>
    <row r="29" ht="14.25" customHeight="1">
      <c r="A29" s="36" t="s">
        <v>110</v>
      </c>
      <c r="B29" s="20"/>
      <c r="C29" s="20"/>
      <c r="D29" s="20"/>
      <c r="E29" s="20"/>
      <c r="F29" s="20"/>
      <c r="G29" s="20"/>
      <c r="H29" s="20"/>
      <c r="I29" s="11"/>
      <c r="J29" s="46"/>
      <c r="K29" s="58"/>
      <c r="L29" s="58"/>
      <c r="M29" s="45"/>
      <c r="N29" s="34"/>
      <c r="O29" s="34"/>
      <c r="P29" s="34"/>
      <c r="Q29" s="34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</row>
    <row r="30" ht="14.25" customHeight="1">
      <c r="A30" s="50">
        <v>6.0</v>
      </c>
      <c r="B30" s="51" t="s">
        <v>111</v>
      </c>
      <c r="C30" s="20"/>
      <c r="D30" s="20"/>
      <c r="E30" s="20"/>
      <c r="F30" s="20"/>
      <c r="G30" s="11"/>
      <c r="H30" s="50" t="s">
        <v>73</v>
      </c>
      <c r="I30" s="50" t="s">
        <v>35</v>
      </c>
      <c r="J30" s="46"/>
      <c r="K30" s="45"/>
      <c r="L30" s="45"/>
      <c r="M30" s="45"/>
      <c r="N30" s="34"/>
      <c r="O30" s="34"/>
      <c r="P30" s="34"/>
      <c r="Q30" s="34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</row>
    <row r="31" ht="14.25" customHeight="1">
      <c r="A31" s="50" t="s">
        <v>115</v>
      </c>
      <c r="B31" s="38" t="s">
        <v>116</v>
      </c>
      <c r="C31" s="20"/>
      <c r="D31" s="20"/>
      <c r="E31" s="20"/>
      <c r="F31" s="20"/>
      <c r="G31" s="11"/>
      <c r="H31" s="65">
        <v>0.0065</v>
      </c>
      <c r="I31" s="52">
        <f>G28*H31</f>
        <v>4.13354531</v>
      </c>
      <c r="J31" s="46"/>
      <c r="K31" s="46"/>
      <c r="L31" s="45"/>
      <c r="M31" s="45"/>
      <c r="N31" s="34"/>
      <c r="O31" s="34"/>
      <c r="P31" s="34"/>
      <c r="Q31" s="34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</row>
    <row r="32" ht="14.25" customHeight="1">
      <c r="A32" s="50" t="s">
        <v>117</v>
      </c>
      <c r="B32" s="38" t="s">
        <v>118</v>
      </c>
      <c r="C32" s="20"/>
      <c r="D32" s="20"/>
      <c r="E32" s="20"/>
      <c r="F32" s="20"/>
      <c r="G32" s="11"/>
      <c r="H32" s="65">
        <v>0.03</v>
      </c>
      <c r="I32" s="52">
        <f>G28*H32</f>
        <v>19.07790143</v>
      </c>
      <c r="J32" s="46"/>
      <c r="K32" s="46"/>
      <c r="L32" s="45"/>
      <c r="M32" s="45"/>
      <c r="N32" s="34"/>
      <c r="O32" s="34"/>
      <c r="P32" s="34"/>
      <c r="Q32" s="34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</row>
    <row r="33" ht="14.25" customHeight="1">
      <c r="A33" s="50" t="s">
        <v>119</v>
      </c>
      <c r="B33" s="38" t="s">
        <v>120</v>
      </c>
      <c r="C33" s="20"/>
      <c r="D33" s="20"/>
      <c r="E33" s="20"/>
      <c r="F33" s="20"/>
      <c r="G33" s="11"/>
      <c r="H33" s="85">
        <v>0.02</v>
      </c>
      <c r="I33" s="52">
        <f>G28*H33</f>
        <v>12.71860095</v>
      </c>
      <c r="J33" s="46"/>
      <c r="K33" s="46"/>
      <c r="L33" s="45"/>
      <c r="M33" s="45"/>
      <c r="N33" s="34"/>
      <c r="O33" s="34"/>
      <c r="P33" s="34"/>
      <c r="Q33" s="34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</row>
    <row r="34" ht="14.25" customHeight="1">
      <c r="A34" s="51" t="s">
        <v>121</v>
      </c>
      <c r="B34" s="20"/>
      <c r="C34" s="20"/>
      <c r="D34" s="20"/>
      <c r="E34" s="20"/>
      <c r="F34" s="20"/>
      <c r="G34" s="11"/>
      <c r="H34" s="57">
        <f t="shared" ref="H34:I34" si="1">SUM(H31:H33)</f>
        <v>0.0565</v>
      </c>
      <c r="I34" s="54">
        <f t="shared" si="1"/>
        <v>35.93004769</v>
      </c>
      <c r="J34" s="46"/>
      <c r="K34" s="45"/>
      <c r="L34" s="45"/>
      <c r="M34" s="45"/>
      <c r="N34" s="34"/>
      <c r="O34" s="34"/>
      <c r="P34" s="34"/>
      <c r="Q34" s="34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</row>
    <row r="35" ht="14.25" customHeight="1">
      <c r="A35" s="36" t="s">
        <v>122</v>
      </c>
      <c r="B35" s="20"/>
      <c r="C35" s="20"/>
      <c r="D35" s="20"/>
      <c r="E35" s="20"/>
      <c r="F35" s="20"/>
      <c r="G35" s="20"/>
      <c r="H35" s="20"/>
      <c r="I35" s="11"/>
      <c r="J35" s="45"/>
      <c r="K35" s="45"/>
      <c r="L35" s="45"/>
      <c r="M35" s="45"/>
      <c r="N35" s="34"/>
      <c r="O35" s="34"/>
      <c r="P35" s="34"/>
      <c r="Q35" s="34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</row>
    <row r="36" ht="14.25" customHeight="1">
      <c r="A36" s="51" t="s">
        <v>123</v>
      </c>
      <c r="B36" s="20"/>
      <c r="C36" s="20"/>
      <c r="D36" s="20"/>
      <c r="E36" s="20"/>
      <c r="F36" s="20"/>
      <c r="G36" s="20"/>
      <c r="H36" s="11"/>
      <c r="I36" s="50" t="s">
        <v>35</v>
      </c>
      <c r="J36" s="45"/>
      <c r="K36" s="45"/>
      <c r="L36" s="45"/>
      <c r="M36" s="45"/>
      <c r="N36" s="34"/>
      <c r="O36" s="34"/>
      <c r="P36" s="34"/>
      <c r="Q36" s="34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ht="14.25" customHeight="1">
      <c r="A37" s="37" t="s">
        <v>13</v>
      </c>
      <c r="B37" s="38" t="str">
        <f>A19</f>
        <v>MÓDULO 1 - COMPOSIÇÃO DA REMUNERAÇÃO</v>
      </c>
      <c r="C37" s="20"/>
      <c r="D37" s="20"/>
      <c r="E37" s="20"/>
      <c r="F37" s="20"/>
      <c r="G37" s="20"/>
      <c r="H37" s="11"/>
      <c r="I37" s="52">
        <f>I25</f>
        <v>600</v>
      </c>
      <c r="J37" s="46"/>
      <c r="K37" s="46"/>
      <c r="L37" s="45"/>
      <c r="M37" s="45"/>
      <c r="N37" s="34"/>
      <c r="O37" s="34"/>
      <c r="P37" s="34"/>
      <c r="Q37" s="34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</row>
    <row r="38" ht="14.25" customHeight="1">
      <c r="A38" s="50"/>
      <c r="B38" s="51" t="s">
        <v>124</v>
      </c>
      <c r="C38" s="20"/>
      <c r="D38" s="20"/>
      <c r="E38" s="20"/>
      <c r="F38" s="20"/>
      <c r="G38" s="20"/>
      <c r="H38" s="11"/>
      <c r="I38" s="67">
        <f>SUM(I37)</f>
        <v>600</v>
      </c>
      <c r="J38" s="45"/>
      <c r="K38" s="46"/>
      <c r="L38" s="45"/>
      <c r="M38" s="45"/>
      <c r="N38" s="34"/>
      <c r="O38" s="34"/>
      <c r="P38" s="34"/>
      <c r="Q38" s="34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</row>
    <row r="39" ht="12.75" customHeight="1">
      <c r="A39" s="37" t="s">
        <v>50</v>
      </c>
      <c r="B39" s="38" t="str">
        <f>A29</f>
        <v>MÓDULO 6 – CUSTOS INDIRETOS, TRIBUTOS E LUCRO</v>
      </c>
      <c r="C39" s="20"/>
      <c r="D39" s="20"/>
      <c r="E39" s="20"/>
      <c r="F39" s="20"/>
      <c r="G39" s="20"/>
      <c r="H39" s="11"/>
      <c r="I39" s="52">
        <f>I34</f>
        <v>35.93004769</v>
      </c>
      <c r="J39" s="45"/>
      <c r="K39" s="45"/>
      <c r="L39" s="45"/>
      <c r="M39" s="45"/>
      <c r="N39" s="34"/>
      <c r="O39" s="34"/>
      <c r="P39" s="34"/>
      <c r="Q39" s="34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</row>
    <row r="40" ht="14.25" customHeight="1">
      <c r="A40" s="51" t="s">
        <v>125</v>
      </c>
      <c r="B40" s="20"/>
      <c r="C40" s="20"/>
      <c r="D40" s="20"/>
      <c r="E40" s="20"/>
      <c r="F40" s="20"/>
      <c r="G40" s="20"/>
      <c r="H40" s="11"/>
      <c r="I40" s="54">
        <f>G28</f>
        <v>635.9300477</v>
      </c>
      <c r="J40" s="58"/>
      <c r="K40" s="45"/>
      <c r="L40" s="45"/>
      <c r="M40" s="45"/>
      <c r="N40" s="34"/>
      <c r="O40" s="34"/>
      <c r="P40" s="34"/>
      <c r="Q40" s="34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</row>
    <row r="41" ht="14.25" customHeight="1">
      <c r="A41" s="50"/>
      <c r="B41" s="51" t="s">
        <v>126</v>
      </c>
      <c r="C41" s="20"/>
      <c r="D41" s="20"/>
      <c r="E41" s="20"/>
      <c r="F41" s="20"/>
      <c r="G41" s="11"/>
      <c r="H41" s="87">
        <v>1.0</v>
      </c>
      <c r="I41" s="54">
        <f t="shared" ref="I41:I42" si="2">I40*H41</f>
        <v>635.9300477</v>
      </c>
      <c r="J41" s="91"/>
      <c r="K41" s="45"/>
      <c r="L41" s="45"/>
      <c r="M41" s="45"/>
      <c r="N41" s="34"/>
      <c r="O41" s="34"/>
      <c r="P41" s="34"/>
      <c r="Q41" s="34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</row>
    <row r="42" ht="14.25" customHeight="1">
      <c r="A42" s="41"/>
      <c r="B42" s="41"/>
      <c r="C42" s="41"/>
      <c r="D42" s="41"/>
      <c r="E42" s="41"/>
      <c r="F42" s="41"/>
      <c r="G42" s="41"/>
      <c r="H42" s="37">
        <v>12.0</v>
      </c>
      <c r="I42" s="69">
        <f t="shared" si="2"/>
        <v>7631.160572</v>
      </c>
      <c r="J42" s="89"/>
      <c r="K42" s="46"/>
      <c r="L42" s="46"/>
      <c r="M42" s="45"/>
      <c r="N42" s="34"/>
      <c r="O42" s="34"/>
      <c r="P42" s="34"/>
      <c r="Q42" s="34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ht="14.25" customHeight="1">
      <c r="A43" s="34"/>
      <c r="B43" s="34"/>
      <c r="C43" s="34"/>
      <c r="D43" s="34"/>
      <c r="E43" s="34"/>
      <c r="F43" s="34"/>
      <c r="G43" s="34"/>
      <c r="H43" s="93"/>
      <c r="I43" s="93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</row>
    <row r="44" ht="14.2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</row>
    <row r="45" ht="14.2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</row>
    <row r="46" ht="14.2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</row>
    <row r="47" ht="14.2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</row>
    <row r="48" ht="14.2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</row>
    <row r="49" ht="14.2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</row>
    <row r="50" ht="14.2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</row>
    <row r="51" ht="14.2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</row>
    <row r="52" ht="14.2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</row>
    <row r="53" ht="14.2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</row>
    <row r="54" ht="14.2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</row>
    <row r="55" ht="14.2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</row>
    <row r="56" ht="14.2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</row>
    <row r="57" ht="14.2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</row>
    <row r="58" ht="14.2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</row>
    <row r="59" ht="14.2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</row>
    <row r="60" ht="14.2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</row>
    <row r="61" ht="14.2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</row>
    <row r="62" ht="14.2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</row>
    <row r="63" ht="14.2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</row>
    <row r="64" ht="14.2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</row>
    <row r="65" ht="14.2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</row>
    <row r="66" ht="14.2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</row>
    <row r="67" ht="14.2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</row>
    <row r="68" ht="14.2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</row>
    <row r="69" ht="14.2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</row>
    <row r="70" ht="14.2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</row>
    <row r="71" ht="14.2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</row>
    <row r="72" ht="14.2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</row>
    <row r="73" ht="14.2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</row>
    <row r="74" ht="14.2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</row>
    <row r="75" ht="14.2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</row>
    <row r="76" ht="14.2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</row>
    <row r="77" ht="14.25" customHeight="1">
      <c r="A77" s="35"/>
      <c r="B77" s="35"/>
      <c r="C77" s="35"/>
      <c r="D77" s="35"/>
      <c r="E77" s="35"/>
      <c r="F77" s="35"/>
      <c r="G77" s="35"/>
      <c r="H77" s="35"/>
      <c r="I77" s="35"/>
      <c r="J77" s="34"/>
      <c r="K77" s="34"/>
      <c r="L77" s="34"/>
      <c r="M77" s="34"/>
      <c r="N77" s="34"/>
      <c r="O77" s="34"/>
      <c r="P77" s="34"/>
      <c r="Q77" s="34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</row>
    <row r="78" ht="14.25" customHeight="1">
      <c r="A78" s="35"/>
      <c r="B78" s="35"/>
      <c r="C78" s="35"/>
      <c r="D78" s="35"/>
      <c r="E78" s="35"/>
      <c r="F78" s="35"/>
      <c r="G78" s="35"/>
      <c r="H78" s="35"/>
      <c r="I78" s="35"/>
      <c r="J78" s="34"/>
      <c r="K78" s="34"/>
      <c r="L78" s="34"/>
      <c r="M78" s="34"/>
      <c r="N78" s="34"/>
      <c r="O78" s="34"/>
      <c r="P78" s="34"/>
      <c r="Q78" s="34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</row>
    <row r="79" ht="14.25" customHeight="1">
      <c r="A79" s="35"/>
      <c r="B79" s="35"/>
      <c r="C79" s="35"/>
      <c r="D79" s="35"/>
      <c r="E79" s="35"/>
      <c r="F79" s="35"/>
      <c r="G79" s="35"/>
      <c r="H79" s="35"/>
      <c r="I79" s="35"/>
      <c r="J79" s="34"/>
      <c r="K79" s="34"/>
      <c r="L79" s="34"/>
      <c r="M79" s="34"/>
      <c r="N79" s="34"/>
      <c r="O79" s="34"/>
      <c r="P79" s="34"/>
      <c r="Q79" s="34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</row>
    <row r="80" ht="14.25" customHeight="1">
      <c r="A80" s="35"/>
      <c r="B80" s="35"/>
      <c r="C80" s="35"/>
      <c r="D80" s="35"/>
      <c r="E80" s="35"/>
      <c r="F80" s="35"/>
      <c r="G80" s="35"/>
      <c r="H80" s="35"/>
      <c r="I80" s="35"/>
      <c r="J80" s="34"/>
      <c r="K80" s="34"/>
      <c r="L80" s="34"/>
      <c r="M80" s="34"/>
      <c r="N80" s="34"/>
      <c r="O80" s="34"/>
      <c r="P80" s="34"/>
      <c r="Q80" s="34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</row>
    <row r="81" ht="14.25" customHeight="1">
      <c r="A81" s="35"/>
      <c r="B81" s="35"/>
      <c r="C81" s="35"/>
      <c r="D81" s="35"/>
      <c r="E81" s="35"/>
      <c r="F81" s="35"/>
      <c r="G81" s="35"/>
      <c r="H81" s="35"/>
      <c r="I81" s="35"/>
      <c r="J81" s="34"/>
      <c r="K81" s="34"/>
      <c r="L81" s="34"/>
      <c r="M81" s="34"/>
      <c r="N81" s="34"/>
      <c r="O81" s="34"/>
      <c r="P81" s="34"/>
      <c r="Q81" s="34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</row>
    <row r="82" ht="14.25" customHeight="1">
      <c r="A82" s="35"/>
      <c r="B82" s="35"/>
      <c r="C82" s="35"/>
      <c r="D82" s="35"/>
      <c r="E82" s="35"/>
      <c r="F82" s="35"/>
      <c r="G82" s="35"/>
      <c r="H82" s="35"/>
      <c r="I82" s="35"/>
      <c r="J82" s="34"/>
      <c r="K82" s="34"/>
      <c r="L82" s="34"/>
      <c r="M82" s="34"/>
      <c r="N82" s="34"/>
      <c r="O82" s="34"/>
      <c r="P82" s="34"/>
      <c r="Q82" s="34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</row>
    <row r="83" ht="14.25" customHeight="1">
      <c r="A83" s="35"/>
      <c r="B83" s="35"/>
      <c r="C83" s="35"/>
      <c r="D83" s="35"/>
      <c r="E83" s="35"/>
      <c r="F83" s="35"/>
      <c r="G83" s="35"/>
      <c r="H83" s="35"/>
      <c r="I83" s="35"/>
      <c r="J83" s="34"/>
      <c r="K83" s="34"/>
      <c r="L83" s="34"/>
      <c r="M83" s="34"/>
      <c r="N83" s="34"/>
      <c r="O83" s="34"/>
      <c r="P83" s="34"/>
      <c r="Q83" s="34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</row>
    <row r="84" ht="14.25" customHeight="1">
      <c r="A84" s="35"/>
      <c r="B84" s="35"/>
      <c r="C84" s="35"/>
      <c r="D84" s="35"/>
      <c r="E84" s="35"/>
      <c r="F84" s="35"/>
      <c r="G84" s="35"/>
      <c r="H84" s="35"/>
      <c r="I84" s="35"/>
      <c r="J84" s="34"/>
      <c r="K84" s="34"/>
      <c r="L84" s="34"/>
      <c r="M84" s="34"/>
      <c r="N84" s="34"/>
      <c r="O84" s="34"/>
      <c r="P84" s="34"/>
      <c r="Q84" s="34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</row>
    <row r="85" ht="14.25" customHeight="1">
      <c r="A85" s="35"/>
      <c r="B85" s="35"/>
      <c r="C85" s="35"/>
      <c r="D85" s="35"/>
      <c r="E85" s="35"/>
      <c r="F85" s="35"/>
      <c r="G85" s="35"/>
      <c r="H85" s="35"/>
      <c r="I85" s="35"/>
      <c r="J85" s="34"/>
      <c r="K85" s="34"/>
      <c r="L85" s="34"/>
      <c r="M85" s="34"/>
      <c r="N85" s="34"/>
      <c r="O85" s="34"/>
      <c r="P85" s="34"/>
      <c r="Q85" s="34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</row>
    <row r="86" ht="14.25" customHeight="1">
      <c r="A86" s="35"/>
      <c r="B86" s="35"/>
      <c r="C86" s="35"/>
      <c r="D86" s="35"/>
      <c r="E86" s="35"/>
      <c r="F86" s="35"/>
      <c r="G86" s="35"/>
      <c r="H86" s="35"/>
      <c r="I86" s="35"/>
      <c r="J86" s="34"/>
      <c r="K86" s="34"/>
      <c r="L86" s="34"/>
      <c r="M86" s="34"/>
      <c r="N86" s="34"/>
      <c r="O86" s="34"/>
      <c r="P86" s="34"/>
      <c r="Q86" s="34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</row>
    <row r="87" ht="14.25" customHeight="1">
      <c r="A87" s="35"/>
      <c r="B87" s="35"/>
      <c r="C87" s="35"/>
      <c r="D87" s="35"/>
      <c r="E87" s="35"/>
      <c r="F87" s="35"/>
      <c r="G87" s="35"/>
      <c r="H87" s="35"/>
      <c r="I87" s="35"/>
      <c r="J87" s="34"/>
      <c r="K87" s="34"/>
      <c r="L87" s="34"/>
      <c r="M87" s="34"/>
      <c r="N87" s="34"/>
      <c r="O87" s="34"/>
      <c r="P87" s="34"/>
      <c r="Q87" s="34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</row>
    <row r="88" ht="14.25" customHeight="1">
      <c r="A88" s="35"/>
      <c r="B88" s="35"/>
      <c r="C88" s="35"/>
      <c r="D88" s="35"/>
      <c r="E88" s="35"/>
      <c r="F88" s="35"/>
      <c r="G88" s="35"/>
      <c r="H88" s="35"/>
      <c r="I88" s="35"/>
      <c r="J88" s="34"/>
      <c r="K88" s="34"/>
      <c r="L88" s="34"/>
      <c r="M88" s="34"/>
      <c r="N88" s="34"/>
      <c r="O88" s="34"/>
      <c r="P88" s="34"/>
      <c r="Q88" s="34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</row>
    <row r="89" ht="14.25" customHeight="1">
      <c r="A89" s="35"/>
      <c r="B89" s="35"/>
      <c r="C89" s="35"/>
      <c r="D89" s="35"/>
      <c r="E89" s="35"/>
      <c r="F89" s="35"/>
      <c r="G89" s="35"/>
      <c r="H89" s="35"/>
      <c r="I89" s="35"/>
      <c r="J89" s="34"/>
      <c r="K89" s="34"/>
      <c r="L89" s="34"/>
      <c r="M89" s="34"/>
      <c r="N89" s="34"/>
      <c r="O89" s="34"/>
      <c r="P89" s="34"/>
      <c r="Q89" s="34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</row>
    <row r="90" ht="14.25" customHeight="1">
      <c r="A90" s="35"/>
      <c r="B90" s="35"/>
      <c r="C90" s="35"/>
      <c r="D90" s="35"/>
      <c r="E90" s="35"/>
      <c r="F90" s="35"/>
      <c r="G90" s="35"/>
      <c r="H90" s="35"/>
      <c r="I90" s="35"/>
      <c r="J90" s="34"/>
      <c r="K90" s="34"/>
      <c r="L90" s="34"/>
      <c r="M90" s="34"/>
      <c r="N90" s="34"/>
      <c r="O90" s="34"/>
      <c r="P90" s="34"/>
      <c r="Q90" s="34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</row>
    <row r="91" ht="14.25" customHeight="1">
      <c r="A91" s="35"/>
      <c r="B91" s="35"/>
      <c r="C91" s="35"/>
      <c r="D91" s="35"/>
      <c r="E91" s="35"/>
      <c r="F91" s="35"/>
      <c r="G91" s="35"/>
      <c r="H91" s="35"/>
      <c r="I91" s="35"/>
      <c r="J91" s="34"/>
      <c r="K91" s="34"/>
      <c r="L91" s="34"/>
      <c r="M91" s="34"/>
      <c r="N91" s="34"/>
      <c r="O91" s="34"/>
      <c r="P91" s="34"/>
      <c r="Q91" s="34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</row>
    <row r="92" ht="14.25" customHeight="1">
      <c r="A92" s="35"/>
      <c r="B92" s="35"/>
      <c r="C92" s="35"/>
      <c r="D92" s="35"/>
      <c r="E92" s="35"/>
      <c r="F92" s="35"/>
      <c r="G92" s="35"/>
      <c r="H92" s="35"/>
      <c r="I92" s="35"/>
      <c r="J92" s="34"/>
      <c r="K92" s="34"/>
      <c r="L92" s="34"/>
      <c r="M92" s="34"/>
      <c r="N92" s="34"/>
      <c r="O92" s="34"/>
      <c r="P92" s="34"/>
      <c r="Q92" s="34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</row>
    <row r="93" ht="14.25" customHeight="1">
      <c r="A93" s="35"/>
      <c r="B93" s="35"/>
      <c r="C93" s="35"/>
      <c r="D93" s="35"/>
      <c r="E93" s="35"/>
      <c r="F93" s="35"/>
      <c r="G93" s="35"/>
      <c r="H93" s="35"/>
      <c r="I93" s="35"/>
      <c r="J93" s="34"/>
      <c r="K93" s="34"/>
      <c r="L93" s="34"/>
      <c r="M93" s="34"/>
      <c r="N93" s="34"/>
      <c r="O93" s="34"/>
      <c r="P93" s="34"/>
      <c r="Q93" s="34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</row>
    <row r="94" ht="14.25" customHeight="1">
      <c r="A94" s="35"/>
      <c r="B94" s="35"/>
      <c r="C94" s="35"/>
      <c r="D94" s="35"/>
      <c r="E94" s="35"/>
      <c r="F94" s="35"/>
      <c r="G94" s="35"/>
      <c r="H94" s="35"/>
      <c r="I94" s="35"/>
      <c r="J94" s="34"/>
      <c r="K94" s="34"/>
      <c r="L94" s="34"/>
      <c r="M94" s="34"/>
      <c r="N94" s="34"/>
      <c r="O94" s="34"/>
      <c r="P94" s="34"/>
      <c r="Q94" s="34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</row>
    <row r="95" ht="14.25" customHeight="1">
      <c r="A95" s="35"/>
      <c r="B95" s="35"/>
      <c r="C95" s="35"/>
      <c r="D95" s="35"/>
      <c r="E95" s="35"/>
      <c r="F95" s="35"/>
      <c r="G95" s="35"/>
      <c r="H95" s="35"/>
      <c r="I95" s="35"/>
      <c r="J95" s="34"/>
      <c r="K95" s="34"/>
      <c r="L95" s="34"/>
      <c r="M95" s="34"/>
      <c r="N95" s="34"/>
      <c r="O95" s="34"/>
      <c r="P95" s="34"/>
      <c r="Q95" s="34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</row>
    <row r="96" ht="14.25" customHeight="1">
      <c r="A96" s="35"/>
      <c r="B96" s="35"/>
      <c r="C96" s="35"/>
      <c r="D96" s="35"/>
      <c r="E96" s="35"/>
      <c r="F96" s="35"/>
      <c r="G96" s="35"/>
      <c r="H96" s="35"/>
      <c r="I96" s="35"/>
      <c r="J96" s="34"/>
      <c r="K96" s="34"/>
      <c r="L96" s="34"/>
      <c r="M96" s="34"/>
      <c r="N96" s="34"/>
      <c r="O96" s="34"/>
      <c r="P96" s="34"/>
      <c r="Q96" s="34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</row>
    <row r="97" ht="14.25" customHeight="1">
      <c r="A97" s="35"/>
      <c r="B97" s="35"/>
      <c r="C97" s="35"/>
      <c r="D97" s="35"/>
      <c r="E97" s="35"/>
      <c r="F97" s="35"/>
      <c r="G97" s="35"/>
      <c r="H97" s="35"/>
      <c r="I97" s="35"/>
      <c r="J97" s="34"/>
      <c r="K97" s="34"/>
      <c r="L97" s="34"/>
      <c r="M97" s="34"/>
      <c r="N97" s="34"/>
      <c r="O97" s="34"/>
      <c r="P97" s="34"/>
      <c r="Q97" s="34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</row>
    <row r="98" ht="14.25" customHeight="1">
      <c r="A98" s="35"/>
      <c r="B98" s="35"/>
      <c r="C98" s="35"/>
      <c r="D98" s="35"/>
      <c r="E98" s="35"/>
      <c r="F98" s="35"/>
      <c r="G98" s="35"/>
      <c r="H98" s="35"/>
      <c r="I98" s="35"/>
      <c r="J98" s="34"/>
      <c r="K98" s="34"/>
      <c r="L98" s="34"/>
      <c r="M98" s="34"/>
      <c r="N98" s="34"/>
      <c r="O98" s="34"/>
      <c r="P98" s="34"/>
      <c r="Q98" s="34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</row>
    <row r="99" ht="14.25" customHeight="1">
      <c r="A99" s="35"/>
      <c r="B99" s="35"/>
      <c r="C99" s="35"/>
      <c r="D99" s="35"/>
      <c r="E99" s="35"/>
      <c r="F99" s="35"/>
      <c r="G99" s="35"/>
      <c r="H99" s="35"/>
      <c r="I99" s="35"/>
      <c r="J99" s="34"/>
      <c r="K99" s="34"/>
      <c r="L99" s="34"/>
      <c r="M99" s="34"/>
      <c r="N99" s="34"/>
      <c r="O99" s="34"/>
      <c r="P99" s="34"/>
      <c r="Q99" s="34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</row>
    <row r="100" ht="14.2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4"/>
      <c r="K100" s="34"/>
      <c r="L100" s="34"/>
      <c r="M100" s="34"/>
      <c r="N100" s="34"/>
      <c r="O100" s="34"/>
      <c r="P100" s="34"/>
      <c r="Q100" s="34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</row>
    <row r="101" ht="14.2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4"/>
      <c r="K101" s="34"/>
      <c r="L101" s="34"/>
      <c r="M101" s="34"/>
      <c r="N101" s="34"/>
      <c r="O101" s="34"/>
      <c r="P101" s="34"/>
      <c r="Q101" s="34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</row>
    <row r="102" ht="14.2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4"/>
      <c r="K102" s="34"/>
      <c r="L102" s="34"/>
      <c r="M102" s="34"/>
      <c r="N102" s="34"/>
      <c r="O102" s="34"/>
      <c r="P102" s="34"/>
      <c r="Q102" s="34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</row>
    <row r="103" ht="14.2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4"/>
      <c r="K103" s="34"/>
      <c r="L103" s="34"/>
      <c r="M103" s="34"/>
      <c r="N103" s="34"/>
      <c r="O103" s="34"/>
      <c r="P103" s="34"/>
      <c r="Q103" s="34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</row>
    <row r="104" ht="14.2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4"/>
      <c r="K104" s="34"/>
      <c r="L104" s="34"/>
      <c r="M104" s="34"/>
      <c r="N104" s="34"/>
      <c r="O104" s="34"/>
      <c r="P104" s="34"/>
      <c r="Q104" s="34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</row>
    <row r="105" ht="14.2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4"/>
      <c r="K105" s="34"/>
      <c r="L105" s="34"/>
      <c r="M105" s="34"/>
      <c r="N105" s="34"/>
      <c r="O105" s="34"/>
      <c r="P105" s="34"/>
      <c r="Q105" s="34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</row>
    <row r="106" ht="14.2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4"/>
      <c r="K106" s="34"/>
      <c r="L106" s="34"/>
      <c r="M106" s="34"/>
      <c r="N106" s="34"/>
      <c r="O106" s="34"/>
      <c r="P106" s="34"/>
      <c r="Q106" s="34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</row>
    <row r="107" ht="14.2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4"/>
      <c r="K107" s="34"/>
      <c r="L107" s="34"/>
      <c r="M107" s="34"/>
      <c r="N107" s="34"/>
      <c r="O107" s="34"/>
      <c r="P107" s="34"/>
      <c r="Q107" s="34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</row>
    <row r="108" ht="14.2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4"/>
      <c r="K108" s="34"/>
      <c r="L108" s="34"/>
      <c r="M108" s="34"/>
      <c r="N108" s="34"/>
      <c r="O108" s="34"/>
      <c r="P108" s="34"/>
      <c r="Q108" s="34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</row>
    <row r="109" ht="14.2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4"/>
      <c r="K109" s="34"/>
      <c r="L109" s="34"/>
      <c r="M109" s="34"/>
      <c r="N109" s="34"/>
      <c r="O109" s="34"/>
      <c r="P109" s="34"/>
      <c r="Q109" s="34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</row>
    <row r="110" ht="14.2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4"/>
      <c r="K110" s="34"/>
      <c r="L110" s="34"/>
      <c r="M110" s="34"/>
      <c r="N110" s="34"/>
      <c r="O110" s="34"/>
      <c r="P110" s="34"/>
      <c r="Q110" s="34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</row>
    <row r="111" ht="14.2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4"/>
      <c r="K111" s="34"/>
      <c r="L111" s="34"/>
      <c r="M111" s="34"/>
      <c r="N111" s="34"/>
      <c r="O111" s="34"/>
      <c r="P111" s="34"/>
      <c r="Q111" s="34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</row>
    <row r="112" ht="14.2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4"/>
      <c r="K112" s="34"/>
      <c r="L112" s="34"/>
      <c r="M112" s="34"/>
      <c r="N112" s="34"/>
      <c r="O112" s="34"/>
      <c r="P112" s="34"/>
      <c r="Q112" s="34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</row>
    <row r="113" ht="14.2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4"/>
      <c r="K113" s="34"/>
      <c r="L113" s="34"/>
      <c r="M113" s="34"/>
      <c r="N113" s="34"/>
      <c r="O113" s="34"/>
      <c r="P113" s="34"/>
      <c r="Q113" s="34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</row>
    <row r="114" ht="14.2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4"/>
      <c r="K114" s="34"/>
      <c r="L114" s="34"/>
      <c r="M114" s="34"/>
      <c r="N114" s="34"/>
      <c r="O114" s="34"/>
      <c r="P114" s="34"/>
      <c r="Q114" s="34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</row>
    <row r="115" ht="14.2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4"/>
      <c r="K115" s="34"/>
      <c r="L115" s="34"/>
      <c r="M115" s="34"/>
      <c r="N115" s="34"/>
      <c r="O115" s="34"/>
      <c r="P115" s="34"/>
      <c r="Q115" s="34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</row>
    <row r="116" ht="14.2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4"/>
      <c r="K116" s="34"/>
      <c r="L116" s="34"/>
      <c r="M116" s="34"/>
      <c r="N116" s="34"/>
      <c r="O116" s="34"/>
      <c r="P116" s="34"/>
      <c r="Q116" s="34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</row>
    <row r="117" ht="14.2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4"/>
      <c r="K117" s="34"/>
      <c r="L117" s="34"/>
      <c r="M117" s="34"/>
      <c r="N117" s="34"/>
      <c r="O117" s="34"/>
      <c r="P117" s="34"/>
      <c r="Q117" s="34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</row>
    <row r="118" ht="14.2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4"/>
      <c r="K118" s="34"/>
      <c r="L118" s="34"/>
      <c r="M118" s="34"/>
      <c r="N118" s="34"/>
      <c r="O118" s="34"/>
      <c r="P118" s="34"/>
      <c r="Q118" s="34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</row>
    <row r="119" ht="14.2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4"/>
      <c r="K119" s="34"/>
      <c r="L119" s="34"/>
      <c r="M119" s="34"/>
      <c r="N119" s="34"/>
      <c r="O119" s="34"/>
      <c r="P119" s="34"/>
      <c r="Q119" s="34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</row>
    <row r="120" ht="14.2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4"/>
      <c r="K120" s="34"/>
      <c r="L120" s="34"/>
      <c r="M120" s="34"/>
      <c r="N120" s="34"/>
      <c r="O120" s="34"/>
      <c r="P120" s="34"/>
      <c r="Q120" s="34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</row>
    <row r="121" ht="14.2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4"/>
      <c r="K121" s="34"/>
      <c r="L121" s="34"/>
      <c r="M121" s="34"/>
      <c r="N121" s="34"/>
      <c r="O121" s="34"/>
      <c r="P121" s="34"/>
      <c r="Q121" s="34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</row>
    <row r="122" ht="14.2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4"/>
      <c r="K122" s="34"/>
      <c r="L122" s="34"/>
      <c r="M122" s="34"/>
      <c r="N122" s="34"/>
      <c r="O122" s="34"/>
      <c r="P122" s="34"/>
      <c r="Q122" s="34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</row>
    <row r="123" ht="14.2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4"/>
      <c r="K123" s="34"/>
      <c r="L123" s="34"/>
      <c r="M123" s="34"/>
      <c r="N123" s="34"/>
      <c r="O123" s="34"/>
      <c r="P123" s="34"/>
      <c r="Q123" s="34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</row>
    <row r="124" ht="14.2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4"/>
      <c r="K124" s="34"/>
      <c r="L124" s="34"/>
      <c r="M124" s="34"/>
      <c r="N124" s="34"/>
      <c r="O124" s="34"/>
      <c r="P124" s="34"/>
      <c r="Q124" s="34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</row>
    <row r="125" ht="14.2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4"/>
      <c r="K125" s="34"/>
      <c r="L125" s="34"/>
      <c r="M125" s="34"/>
      <c r="N125" s="34"/>
      <c r="O125" s="34"/>
      <c r="P125" s="34"/>
      <c r="Q125" s="34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</row>
    <row r="126" ht="14.2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4"/>
      <c r="K126" s="34"/>
      <c r="L126" s="34"/>
      <c r="M126" s="34"/>
      <c r="N126" s="34"/>
      <c r="O126" s="34"/>
      <c r="P126" s="34"/>
      <c r="Q126" s="34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</row>
    <row r="127" ht="14.2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4"/>
      <c r="K127" s="34"/>
      <c r="L127" s="34"/>
      <c r="M127" s="34"/>
      <c r="N127" s="34"/>
      <c r="O127" s="34"/>
      <c r="P127" s="34"/>
      <c r="Q127" s="34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</row>
    <row r="128" ht="14.2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4"/>
      <c r="K128" s="34"/>
      <c r="L128" s="34"/>
      <c r="M128" s="34"/>
      <c r="N128" s="34"/>
      <c r="O128" s="34"/>
      <c r="P128" s="34"/>
      <c r="Q128" s="34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</row>
    <row r="129" ht="14.2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4"/>
      <c r="K129" s="34"/>
      <c r="L129" s="34"/>
      <c r="M129" s="34"/>
      <c r="N129" s="34"/>
      <c r="O129" s="34"/>
      <c r="P129" s="34"/>
      <c r="Q129" s="34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</row>
    <row r="130" ht="14.2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4"/>
      <c r="K130" s="34"/>
      <c r="L130" s="34"/>
      <c r="M130" s="34"/>
      <c r="N130" s="34"/>
      <c r="O130" s="34"/>
      <c r="P130" s="34"/>
      <c r="Q130" s="34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</row>
    <row r="131" ht="14.2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4"/>
      <c r="K131" s="34"/>
      <c r="L131" s="34"/>
      <c r="M131" s="34"/>
      <c r="N131" s="34"/>
      <c r="O131" s="34"/>
      <c r="P131" s="34"/>
      <c r="Q131" s="34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</row>
    <row r="132" ht="14.2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4"/>
      <c r="K132" s="34"/>
      <c r="L132" s="34"/>
      <c r="M132" s="34"/>
      <c r="N132" s="34"/>
      <c r="O132" s="34"/>
      <c r="P132" s="34"/>
      <c r="Q132" s="34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</row>
    <row r="133" ht="14.2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4"/>
      <c r="K133" s="34"/>
      <c r="L133" s="34"/>
      <c r="M133" s="34"/>
      <c r="N133" s="34"/>
      <c r="O133" s="34"/>
      <c r="P133" s="34"/>
      <c r="Q133" s="34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</row>
    <row r="134" ht="14.2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4"/>
      <c r="K134" s="34"/>
      <c r="L134" s="34"/>
      <c r="M134" s="34"/>
      <c r="N134" s="34"/>
      <c r="O134" s="34"/>
      <c r="P134" s="34"/>
      <c r="Q134" s="34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</row>
    <row r="135" ht="14.2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4"/>
      <c r="K135" s="34"/>
      <c r="L135" s="34"/>
      <c r="M135" s="34"/>
      <c r="N135" s="34"/>
      <c r="O135" s="34"/>
      <c r="P135" s="34"/>
      <c r="Q135" s="34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</row>
    <row r="136" ht="14.2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4"/>
      <c r="K136" s="34"/>
      <c r="L136" s="34"/>
      <c r="M136" s="34"/>
      <c r="N136" s="34"/>
      <c r="O136" s="34"/>
      <c r="P136" s="34"/>
      <c r="Q136" s="34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</row>
    <row r="137" ht="14.2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4"/>
      <c r="K137" s="34"/>
      <c r="L137" s="34"/>
      <c r="M137" s="34"/>
      <c r="N137" s="34"/>
      <c r="O137" s="34"/>
      <c r="P137" s="34"/>
      <c r="Q137" s="34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</row>
    <row r="138" ht="14.2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4"/>
      <c r="K138" s="34"/>
      <c r="L138" s="34"/>
      <c r="M138" s="34"/>
      <c r="N138" s="34"/>
      <c r="O138" s="34"/>
      <c r="P138" s="34"/>
      <c r="Q138" s="34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</row>
    <row r="139" ht="14.2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4"/>
      <c r="K139" s="34"/>
      <c r="L139" s="34"/>
      <c r="M139" s="34"/>
      <c r="N139" s="34"/>
      <c r="O139" s="34"/>
      <c r="P139" s="34"/>
      <c r="Q139" s="34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</row>
    <row r="140" ht="14.2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4"/>
      <c r="K140" s="34"/>
      <c r="L140" s="34"/>
      <c r="M140" s="34"/>
      <c r="N140" s="34"/>
      <c r="O140" s="34"/>
      <c r="P140" s="34"/>
      <c r="Q140" s="34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</row>
    <row r="141" ht="14.2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4"/>
      <c r="K141" s="34"/>
      <c r="L141" s="34"/>
      <c r="M141" s="34"/>
      <c r="N141" s="34"/>
      <c r="O141" s="34"/>
      <c r="P141" s="34"/>
      <c r="Q141" s="34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</row>
    <row r="142" ht="14.2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4"/>
      <c r="K142" s="34"/>
      <c r="L142" s="34"/>
      <c r="M142" s="34"/>
      <c r="N142" s="34"/>
      <c r="O142" s="34"/>
      <c r="P142" s="34"/>
      <c r="Q142" s="34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</row>
    <row r="143" ht="14.2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4"/>
      <c r="K143" s="34"/>
      <c r="L143" s="34"/>
      <c r="M143" s="34"/>
      <c r="N143" s="34"/>
      <c r="O143" s="34"/>
      <c r="P143" s="34"/>
      <c r="Q143" s="34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</row>
    <row r="144" ht="14.2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4"/>
      <c r="K144" s="34"/>
      <c r="L144" s="34"/>
      <c r="M144" s="34"/>
      <c r="N144" s="34"/>
      <c r="O144" s="34"/>
      <c r="P144" s="34"/>
      <c r="Q144" s="34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</row>
    <row r="145" ht="14.2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4"/>
      <c r="K145" s="34"/>
      <c r="L145" s="34"/>
      <c r="M145" s="34"/>
      <c r="N145" s="34"/>
      <c r="O145" s="34"/>
      <c r="P145" s="34"/>
      <c r="Q145" s="34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</row>
    <row r="146" ht="14.2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4"/>
      <c r="K146" s="34"/>
      <c r="L146" s="34"/>
      <c r="M146" s="34"/>
      <c r="N146" s="34"/>
      <c r="O146" s="34"/>
      <c r="P146" s="34"/>
      <c r="Q146" s="34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</row>
    <row r="147" ht="14.2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4"/>
      <c r="K147" s="34"/>
      <c r="L147" s="34"/>
      <c r="M147" s="34"/>
      <c r="N147" s="34"/>
      <c r="O147" s="34"/>
      <c r="P147" s="34"/>
      <c r="Q147" s="34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</row>
    <row r="148" ht="14.2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4"/>
      <c r="K148" s="34"/>
      <c r="L148" s="34"/>
      <c r="M148" s="34"/>
      <c r="N148" s="34"/>
      <c r="O148" s="34"/>
      <c r="P148" s="34"/>
      <c r="Q148" s="34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</row>
    <row r="149" ht="14.2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4"/>
      <c r="K149" s="34"/>
      <c r="L149" s="34"/>
      <c r="M149" s="34"/>
      <c r="N149" s="34"/>
      <c r="O149" s="34"/>
      <c r="P149" s="34"/>
      <c r="Q149" s="34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</row>
    <row r="150" ht="14.2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4"/>
      <c r="K150" s="34"/>
      <c r="L150" s="34"/>
      <c r="M150" s="34"/>
      <c r="N150" s="34"/>
      <c r="O150" s="34"/>
      <c r="P150" s="34"/>
      <c r="Q150" s="34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</row>
    <row r="151" ht="14.2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4"/>
      <c r="K151" s="34"/>
      <c r="L151" s="34"/>
      <c r="M151" s="34"/>
      <c r="N151" s="34"/>
      <c r="O151" s="34"/>
      <c r="P151" s="34"/>
      <c r="Q151" s="34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</row>
    <row r="152" ht="14.2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4"/>
      <c r="K152" s="34"/>
      <c r="L152" s="34"/>
      <c r="M152" s="34"/>
      <c r="N152" s="34"/>
      <c r="O152" s="34"/>
      <c r="P152" s="34"/>
      <c r="Q152" s="34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</row>
    <row r="153" ht="14.2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4"/>
      <c r="K153" s="34"/>
      <c r="L153" s="34"/>
      <c r="M153" s="34"/>
      <c r="N153" s="34"/>
      <c r="O153" s="34"/>
      <c r="P153" s="34"/>
      <c r="Q153" s="34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</row>
    <row r="154" ht="14.2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4"/>
      <c r="K154" s="34"/>
      <c r="L154" s="34"/>
      <c r="M154" s="34"/>
      <c r="N154" s="34"/>
      <c r="O154" s="34"/>
      <c r="P154" s="34"/>
      <c r="Q154" s="34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</row>
    <row r="155" ht="14.2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4"/>
      <c r="K155" s="34"/>
      <c r="L155" s="34"/>
      <c r="M155" s="34"/>
      <c r="N155" s="34"/>
      <c r="O155" s="34"/>
      <c r="P155" s="34"/>
      <c r="Q155" s="34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</row>
    <row r="156" ht="14.2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4"/>
      <c r="K156" s="34"/>
      <c r="L156" s="34"/>
      <c r="M156" s="34"/>
      <c r="N156" s="34"/>
      <c r="O156" s="34"/>
      <c r="P156" s="34"/>
      <c r="Q156" s="34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</row>
    <row r="157" ht="14.2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4"/>
      <c r="K157" s="34"/>
      <c r="L157" s="34"/>
      <c r="M157" s="34"/>
      <c r="N157" s="34"/>
      <c r="O157" s="34"/>
      <c r="P157" s="34"/>
      <c r="Q157" s="34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</row>
    <row r="158" ht="14.2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4"/>
      <c r="K158" s="34"/>
      <c r="L158" s="34"/>
      <c r="M158" s="34"/>
      <c r="N158" s="34"/>
      <c r="O158" s="34"/>
      <c r="P158" s="34"/>
      <c r="Q158" s="34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</row>
    <row r="159" ht="14.2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4"/>
      <c r="K159" s="34"/>
      <c r="L159" s="34"/>
      <c r="M159" s="34"/>
      <c r="N159" s="34"/>
      <c r="O159" s="34"/>
      <c r="P159" s="34"/>
      <c r="Q159" s="34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</row>
    <row r="160" ht="14.2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4"/>
      <c r="K160" s="34"/>
      <c r="L160" s="34"/>
      <c r="M160" s="34"/>
      <c r="N160" s="34"/>
      <c r="O160" s="34"/>
      <c r="P160" s="34"/>
      <c r="Q160" s="34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</row>
    <row r="161" ht="14.2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4"/>
      <c r="K161" s="34"/>
      <c r="L161" s="34"/>
      <c r="M161" s="34"/>
      <c r="N161" s="34"/>
      <c r="O161" s="34"/>
      <c r="P161" s="34"/>
      <c r="Q161" s="34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</row>
    <row r="162" ht="14.2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4"/>
      <c r="K162" s="34"/>
      <c r="L162" s="34"/>
      <c r="M162" s="34"/>
      <c r="N162" s="34"/>
      <c r="O162" s="34"/>
      <c r="P162" s="34"/>
      <c r="Q162" s="34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</row>
    <row r="163" ht="14.2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4"/>
      <c r="K163" s="34"/>
      <c r="L163" s="34"/>
      <c r="M163" s="34"/>
      <c r="N163" s="34"/>
      <c r="O163" s="34"/>
      <c r="P163" s="34"/>
      <c r="Q163" s="34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</row>
    <row r="164" ht="14.2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4"/>
      <c r="K164" s="34"/>
      <c r="L164" s="34"/>
      <c r="M164" s="34"/>
      <c r="N164" s="34"/>
      <c r="O164" s="34"/>
      <c r="P164" s="34"/>
      <c r="Q164" s="34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</row>
    <row r="165" ht="14.2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4"/>
      <c r="K165" s="34"/>
      <c r="L165" s="34"/>
      <c r="M165" s="34"/>
      <c r="N165" s="34"/>
      <c r="O165" s="34"/>
      <c r="P165" s="34"/>
      <c r="Q165" s="34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</row>
    <row r="166" ht="14.2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4"/>
      <c r="K166" s="34"/>
      <c r="L166" s="34"/>
      <c r="M166" s="34"/>
      <c r="N166" s="34"/>
      <c r="O166" s="34"/>
      <c r="P166" s="34"/>
      <c r="Q166" s="34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</row>
    <row r="167" ht="14.2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4"/>
      <c r="K167" s="34"/>
      <c r="L167" s="34"/>
      <c r="M167" s="34"/>
      <c r="N167" s="34"/>
      <c r="O167" s="34"/>
      <c r="P167" s="34"/>
      <c r="Q167" s="34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</row>
    <row r="168" ht="14.2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4"/>
      <c r="K168" s="34"/>
      <c r="L168" s="34"/>
      <c r="M168" s="34"/>
      <c r="N168" s="34"/>
      <c r="O168" s="34"/>
      <c r="P168" s="34"/>
      <c r="Q168" s="34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</row>
    <row r="169" ht="14.2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4"/>
      <c r="K169" s="34"/>
      <c r="L169" s="34"/>
      <c r="M169" s="34"/>
      <c r="N169" s="34"/>
      <c r="O169" s="34"/>
      <c r="P169" s="34"/>
      <c r="Q169" s="34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</row>
    <row r="170" ht="14.2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4"/>
      <c r="K170" s="34"/>
      <c r="L170" s="34"/>
      <c r="M170" s="34"/>
      <c r="N170" s="34"/>
      <c r="O170" s="34"/>
      <c r="P170" s="34"/>
      <c r="Q170" s="34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</row>
    <row r="171" ht="14.2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4"/>
      <c r="K171" s="34"/>
      <c r="L171" s="34"/>
      <c r="M171" s="34"/>
      <c r="N171" s="34"/>
      <c r="O171" s="34"/>
      <c r="P171" s="34"/>
      <c r="Q171" s="34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</row>
    <row r="172" ht="14.2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4"/>
      <c r="K172" s="34"/>
      <c r="L172" s="34"/>
      <c r="M172" s="34"/>
      <c r="N172" s="34"/>
      <c r="O172" s="34"/>
      <c r="P172" s="34"/>
      <c r="Q172" s="34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</row>
    <row r="173" ht="14.2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4"/>
      <c r="K173" s="34"/>
      <c r="L173" s="34"/>
      <c r="M173" s="34"/>
      <c r="N173" s="34"/>
      <c r="O173" s="34"/>
      <c r="P173" s="34"/>
      <c r="Q173" s="34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</row>
    <row r="174" ht="14.2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4"/>
      <c r="K174" s="34"/>
      <c r="L174" s="34"/>
      <c r="M174" s="34"/>
      <c r="N174" s="34"/>
      <c r="O174" s="34"/>
      <c r="P174" s="34"/>
      <c r="Q174" s="34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</row>
    <row r="175" ht="14.2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4"/>
      <c r="K175" s="34"/>
      <c r="L175" s="34"/>
      <c r="M175" s="34"/>
      <c r="N175" s="34"/>
      <c r="O175" s="34"/>
      <c r="P175" s="34"/>
      <c r="Q175" s="34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</row>
    <row r="176" ht="14.2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4"/>
      <c r="K176" s="34"/>
      <c r="L176" s="34"/>
      <c r="M176" s="34"/>
      <c r="N176" s="34"/>
      <c r="O176" s="34"/>
      <c r="P176" s="34"/>
      <c r="Q176" s="34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</row>
    <row r="177" ht="14.2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4"/>
      <c r="K177" s="34"/>
      <c r="L177" s="34"/>
      <c r="M177" s="34"/>
      <c r="N177" s="34"/>
      <c r="O177" s="34"/>
      <c r="P177" s="34"/>
      <c r="Q177" s="34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</row>
    <row r="178" ht="14.2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4"/>
      <c r="K178" s="34"/>
      <c r="L178" s="34"/>
      <c r="M178" s="34"/>
      <c r="N178" s="34"/>
      <c r="O178" s="34"/>
      <c r="P178" s="34"/>
      <c r="Q178" s="34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</row>
    <row r="179" ht="14.2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4"/>
      <c r="K179" s="34"/>
      <c r="L179" s="34"/>
      <c r="M179" s="34"/>
      <c r="N179" s="34"/>
      <c r="O179" s="34"/>
      <c r="P179" s="34"/>
      <c r="Q179" s="34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</row>
    <row r="180" ht="14.2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4"/>
      <c r="K180" s="34"/>
      <c r="L180" s="34"/>
      <c r="M180" s="34"/>
      <c r="N180" s="34"/>
      <c r="O180" s="34"/>
      <c r="P180" s="34"/>
      <c r="Q180" s="34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</row>
    <row r="181" ht="14.2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4"/>
      <c r="K181" s="34"/>
      <c r="L181" s="34"/>
      <c r="M181" s="34"/>
      <c r="N181" s="34"/>
      <c r="O181" s="34"/>
      <c r="P181" s="34"/>
      <c r="Q181" s="34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</row>
    <row r="182" ht="14.2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4"/>
      <c r="K182" s="34"/>
      <c r="L182" s="34"/>
      <c r="M182" s="34"/>
      <c r="N182" s="34"/>
      <c r="O182" s="34"/>
      <c r="P182" s="34"/>
      <c r="Q182" s="34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</row>
    <row r="183" ht="14.2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4"/>
      <c r="K183" s="34"/>
      <c r="L183" s="34"/>
      <c r="M183" s="34"/>
      <c r="N183" s="34"/>
      <c r="O183" s="34"/>
      <c r="P183" s="34"/>
      <c r="Q183" s="34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</row>
    <row r="184" ht="14.2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4"/>
      <c r="K184" s="34"/>
      <c r="L184" s="34"/>
      <c r="M184" s="34"/>
      <c r="N184" s="34"/>
      <c r="O184" s="34"/>
      <c r="P184" s="34"/>
      <c r="Q184" s="34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</row>
    <row r="185" ht="14.2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4"/>
      <c r="K185" s="34"/>
      <c r="L185" s="34"/>
      <c r="M185" s="34"/>
      <c r="N185" s="34"/>
      <c r="O185" s="34"/>
      <c r="P185" s="34"/>
      <c r="Q185" s="34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</row>
    <row r="186" ht="14.2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4"/>
      <c r="K186" s="34"/>
      <c r="L186" s="34"/>
      <c r="M186" s="34"/>
      <c r="N186" s="34"/>
      <c r="O186" s="34"/>
      <c r="P186" s="34"/>
      <c r="Q186" s="34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</row>
    <row r="187" ht="14.2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4"/>
      <c r="K187" s="34"/>
      <c r="L187" s="34"/>
      <c r="M187" s="34"/>
      <c r="N187" s="34"/>
      <c r="O187" s="34"/>
      <c r="P187" s="34"/>
      <c r="Q187" s="34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</row>
    <row r="188" ht="14.2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4"/>
      <c r="K188" s="34"/>
      <c r="L188" s="34"/>
      <c r="M188" s="34"/>
      <c r="N188" s="34"/>
      <c r="O188" s="34"/>
      <c r="P188" s="34"/>
      <c r="Q188" s="34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</row>
    <row r="189" ht="14.2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4"/>
      <c r="K189" s="34"/>
      <c r="L189" s="34"/>
      <c r="M189" s="34"/>
      <c r="N189" s="34"/>
      <c r="O189" s="34"/>
      <c r="P189" s="34"/>
      <c r="Q189" s="34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</row>
    <row r="190" ht="14.2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4"/>
      <c r="K190" s="34"/>
      <c r="L190" s="34"/>
      <c r="M190" s="34"/>
      <c r="N190" s="34"/>
      <c r="O190" s="34"/>
      <c r="P190" s="34"/>
      <c r="Q190" s="34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</row>
    <row r="191" ht="14.2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4"/>
      <c r="K191" s="34"/>
      <c r="L191" s="34"/>
      <c r="M191" s="34"/>
      <c r="N191" s="34"/>
      <c r="O191" s="34"/>
      <c r="P191" s="34"/>
      <c r="Q191" s="34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</row>
    <row r="192" ht="14.2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4"/>
      <c r="K192" s="34"/>
      <c r="L192" s="34"/>
      <c r="M192" s="34"/>
      <c r="N192" s="34"/>
      <c r="O192" s="34"/>
      <c r="P192" s="34"/>
      <c r="Q192" s="34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</row>
    <row r="193" ht="14.2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4"/>
      <c r="K193" s="34"/>
      <c r="L193" s="34"/>
      <c r="M193" s="34"/>
      <c r="N193" s="34"/>
      <c r="O193" s="34"/>
      <c r="P193" s="34"/>
      <c r="Q193" s="34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</row>
    <row r="194" ht="14.2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4"/>
      <c r="K194" s="34"/>
      <c r="L194" s="34"/>
      <c r="M194" s="34"/>
      <c r="N194" s="34"/>
      <c r="O194" s="34"/>
      <c r="P194" s="34"/>
      <c r="Q194" s="34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</row>
    <row r="195" ht="14.2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4"/>
      <c r="K195" s="34"/>
      <c r="L195" s="34"/>
      <c r="M195" s="34"/>
      <c r="N195" s="34"/>
      <c r="O195" s="34"/>
      <c r="P195" s="34"/>
      <c r="Q195" s="34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</row>
    <row r="196" ht="14.2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4"/>
      <c r="K196" s="34"/>
      <c r="L196" s="34"/>
      <c r="M196" s="34"/>
      <c r="N196" s="34"/>
      <c r="O196" s="34"/>
      <c r="P196" s="34"/>
      <c r="Q196" s="34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</row>
    <row r="197" ht="14.2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4"/>
      <c r="K197" s="34"/>
      <c r="L197" s="34"/>
      <c r="M197" s="34"/>
      <c r="N197" s="34"/>
      <c r="O197" s="34"/>
      <c r="P197" s="34"/>
      <c r="Q197" s="34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</row>
    <row r="198" ht="14.2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4"/>
      <c r="K198" s="34"/>
      <c r="L198" s="34"/>
      <c r="M198" s="34"/>
      <c r="N198" s="34"/>
      <c r="O198" s="34"/>
      <c r="P198" s="34"/>
      <c r="Q198" s="34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</row>
    <row r="199" ht="14.2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4"/>
      <c r="K199" s="34"/>
      <c r="L199" s="34"/>
      <c r="M199" s="34"/>
      <c r="N199" s="34"/>
      <c r="O199" s="34"/>
      <c r="P199" s="34"/>
      <c r="Q199" s="34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</row>
    <row r="200" ht="14.2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4"/>
      <c r="K200" s="34"/>
      <c r="L200" s="34"/>
      <c r="M200" s="34"/>
      <c r="N200" s="34"/>
      <c r="O200" s="34"/>
      <c r="P200" s="34"/>
      <c r="Q200" s="34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</row>
    <row r="201" ht="14.2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4"/>
      <c r="K201" s="34"/>
      <c r="L201" s="34"/>
      <c r="M201" s="34"/>
      <c r="N201" s="34"/>
      <c r="O201" s="34"/>
      <c r="P201" s="34"/>
      <c r="Q201" s="34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</row>
    <row r="202" ht="14.2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4"/>
      <c r="K202" s="34"/>
      <c r="L202" s="34"/>
      <c r="M202" s="34"/>
      <c r="N202" s="34"/>
      <c r="O202" s="34"/>
      <c r="P202" s="34"/>
      <c r="Q202" s="34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</row>
    <row r="203" ht="14.2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4"/>
      <c r="K203" s="34"/>
      <c r="L203" s="34"/>
      <c r="M203" s="34"/>
      <c r="N203" s="34"/>
      <c r="O203" s="34"/>
      <c r="P203" s="34"/>
      <c r="Q203" s="34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</row>
    <row r="204" ht="14.2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4"/>
      <c r="K204" s="34"/>
      <c r="L204" s="34"/>
      <c r="M204" s="34"/>
      <c r="N204" s="34"/>
      <c r="O204" s="34"/>
      <c r="P204" s="34"/>
      <c r="Q204" s="34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</row>
    <row r="205" ht="14.2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4"/>
      <c r="K205" s="34"/>
      <c r="L205" s="34"/>
      <c r="M205" s="34"/>
      <c r="N205" s="34"/>
      <c r="O205" s="34"/>
      <c r="P205" s="34"/>
      <c r="Q205" s="34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</row>
    <row r="206" ht="14.2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4"/>
      <c r="K206" s="34"/>
      <c r="L206" s="34"/>
      <c r="M206" s="34"/>
      <c r="N206" s="34"/>
      <c r="O206" s="34"/>
      <c r="P206" s="34"/>
      <c r="Q206" s="34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</row>
    <row r="207" ht="14.2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4"/>
      <c r="K207" s="34"/>
      <c r="L207" s="34"/>
      <c r="M207" s="34"/>
      <c r="N207" s="34"/>
      <c r="O207" s="34"/>
      <c r="P207" s="34"/>
      <c r="Q207" s="34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</row>
    <row r="208" ht="14.2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4"/>
      <c r="K208" s="34"/>
      <c r="L208" s="34"/>
      <c r="M208" s="34"/>
      <c r="N208" s="34"/>
      <c r="O208" s="34"/>
      <c r="P208" s="34"/>
      <c r="Q208" s="34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</row>
    <row r="209" ht="14.2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4"/>
      <c r="K209" s="34"/>
      <c r="L209" s="34"/>
      <c r="M209" s="34"/>
      <c r="N209" s="34"/>
      <c r="O209" s="34"/>
      <c r="P209" s="34"/>
      <c r="Q209" s="34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</row>
    <row r="210" ht="14.2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4"/>
      <c r="K210" s="34"/>
      <c r="L210" s="34"/>
      <c r="M210" s="34"/>
      <c r="N210" s="34"/>
      <c r="O210" s="34"/>
      <c r="P210" s="34"/>
      <c r="Q210" s="34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</row>
    <row r="211" ht="14.2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4"/>
      <c r="K211" s="34"/>
      <c r="L211" s="34"/>
      <c r="M211" s="34"/>
      <c r="N211" s="34"/>
      <c r="O211" s="34"/>
      <c r="P211" s="34"/>
      <c r="Q211" s="34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</row>
    <row r="212" ht="14.2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4"/>
      <c r="K212" s="34"/>
      <c r="L212" s="34"/>
      <c r="M212" s="34"/>
      <c r="N212" s="34"/>
      <c r="O212" s="34"/>
      <c r="P212" s="34"/>
      <c r="Q212" s="34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</row>
    <row r="213" ht="14.2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4"/>
      <c r="K213" s="34"/>
      <c r="L213" s="34"/>
      <c r="M213" s="34"/>
      <c r="N213" s="34"/>
      <c r="O213" s="34"/>
      <c r="P213" s="34"/>
      <c r="Q213" s="34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</row>
    <row r="214" ht="14.2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4"/>
      <c r="K214" s="34"/>
      <c r="L214" s="34"/>
      <c r="M214" s="34"/>
      <c r="N214" s="34"/>
      <c r="O214" s="34"/>
      <c r="P214" s="34"/>
      <c r="Q214" s="34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</row>
    <row r="215" ht="14.2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4"/>
      <c r="K215" s="34"/>
      <c r="L215" s="34"/>
      <c r="M215" s="34"/>
      <c r="N215" s="34"/>
      <c r="O215" s="34"/>
      <c r="P215" s="34"/>
      <c r="Q215" s="34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</row>
    <row r="216" ht="14.2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4"/>
      <c r="K216" s="34"/>
      <c r="L216" s="34"/>
      <c r="M216" s="34"/>
      <c r="N216" s="34"/>
      <c r="O216" s="34"/>
      <c r="P216" s="34"/>
      <c r="Q216" s="34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</row>
    <row r="217" ht="14.2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4"/>
      <c r="K217" s="34"/>
      <c r="L217" s="34"/>
      <c r="M217" s="34"/>
      <c r="N217" s="34"/>
      <c r="O217" s="34"/>
      <c r="P217" s="34"/>
      <c r="Q217" s="34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</row>
    <row r="218" ht="14.2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4"/>
      <c r="K218" s="34"/>
      <c r="L218" s="34"/>
      <c r="M218" s="34"/>
      <c r="N218" s="34"/>
      <c r="O218" s="34"/>
      <c r="P218" s="34"/>
      <c r="Q218" s="34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</row>
    <row r="219" ht="14.2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4"/>
      <c r="K219" s="34"/>
      <c r="L219" s="34"/>
      <c r="M219" s="34"/>
      <c r="N219" s="34"/>
      <c r="O219" s="34"/>
      <c r="P219" s="34"/>
      <c r="Q219" s="34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</row>
    <row r="220" ht="14.2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4"/>
      <c r="K220" s="34"/>
      <c r="L220" s="34"/>
      <c r="M220" s="34"/>
      <c r="N220" s="34"/>
      <c r="O220" s="34"/>
      <c r="P220" s="34"/>
      <c r="Q220" s="34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</row>
    <row r="221" ht="14.2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4"/>
      <c r="K221" s="34"/>
      <c r="L221" s="34"/>
      <c r="M221" s="34"/>
      <c r="N221" s="34"/>
      <c r="O221" s="34"/>
      <c r="P221" s="34"/>
      <c r="Q221" s="34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</row>
    <row r="222" ht="14.2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4"/>
      <c r="K222" s="34"/>
      <c r="L222" s="34"/>
      <c r="M222" s="34"/>
      <c r="N222" s="34"/>
      <c r="O222" s="34"/>
      <c r="P222" s="34"/>
      <c r="Q222" s="34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</row>
    <row r="223" ht="14.2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4"/>
      <c r="K223" s="34"/>
      <c r="L223" s="34"/>
      <c r="M223" s="34"/>
      <c r="N223" s="34"/>
      <c r="O223" s="34"/>
      <c r="P223" s="34"/>
      <c r="Q223" s="34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</row>
    <row r="224" ht="14.2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4"/>
      <c r="K224" s="34"/>
      <c r="L224" s="34"/>
      <c r="M224" s="34"/>
      <c r="N224" s="34"/>
      <c r="O224" s="34"/>
      <c r="P224" s="34"/>
      <c r="Q224" s="34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</row>
    <row r="225" ht="14.2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4"/>
      <c r="K225" s="34"/>
      <c r="L225" s="34"/>
      <c r="M225" s="34"/>
      <c r="N225" s="34"/>
      <c r="O225" s="34"/>
      <c r="P225" s="34"/>
      <c r="Q225" s="34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</row>
    <row r="226" ht="14.2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4"/>
      <c r="K226" s="34"/>
      <c r="L226" s="34"/>
      <c r="M226" s="34"/>
      <c r="N226" s="34"/>
      <c r="O226" s="34"/>
      <c r="P226" s="34"/>
      <c r="Q226" s="34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</row>
    <row r="227" ht="14.2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4"/>
      <c r="K227" s="34"/>
      <c r="L227" s="34"/>
      <c r="M227" s="34"/>
      <c r="N227" s="34"/>
      <c r="O227" s="34"/>
      <c r="P227" s="34"/>
      <c r="Q227" s="34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</row>
    <row r="228" ht="14.2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4"/>
      <c r="K228" s="34"/>
      <c r="L228" s="34"/>
      <c r="M228" s="34"/>
      <c r="N228" s="34"/>
      <c r="O228" s="34"/>
      <c r="P228" s="34"/>
      <c r="Q228" s="34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</row>
    <row r="229" ht="14.2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4"/>
      <c r="K229" s="34"/>
      <c r="L229" s="34"/>
      <c r="M229" s="34"/>
      <c r="N229" s="34"/>
      <c r="O229" s="34"/>
      <c r="P229" s="34"/>
      <c r="Q229" s="34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</row>
    <row r="230" ht="14.2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4"/>
      <c r="K230" s="34"/>
      <c r="L230" s="34"/>
      <c r="M230" s="34"/>
      <c r="N230" s="34"/>
      <c r="O230" s="34"/>
      <c r="P230" s="34"/>
      <c r="Q230" s="34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</row>
    <row r="231" ht="14.2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4"/>
      <c r="K231" s="34"/>
      <c r="L231" s="34"/>
      <c r="M231" s="34"/>
      <c r="N231" s="34"/>
      <c r="O231" s="34"/>
      <c r="P231" s="34"/>
      <c r="Q231" s="34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</row>
    <row r="232" ht="14.2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4"/>
      <c r="K232" s="34"/>
      <c r="L232" s="34"/>
      <c r="M232" s="34"/>
      <c r="N232" s="34"/>
      <c r="O232" s="34"/>
      <c r="P232" s="34"/>
      <c r="Q232" s="34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</row>
    <row r="233" ht="14.2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4"/>
      <c r="K233" s="34"/>
      <c r="L233" s="34"/>
      <c r="M233" s="34"/>
      <c r="N233" s="34"/>
      <c r="O233" s="34"/>
      <c r="P233" s="34"/>
      <c r="Q233" s="34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</row>
    <row r="234" ht="14.2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4"/>
      <c r="K234" s="34"/>
      <c r="L234" s="34"/>
      <c r="M234" s="34"/>
      <c r="N234" s="34"/>
      <c r="O234" s="34"/>
      <c r="P234" s="34"/>
      <c r="Q234" s="34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</row>
    <row r="235" ht="14.2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4"/>
      <c r="K235" s="34"/>
      <c r="L235" s="34"/>
      <c r="M235" s="34"/>
      <c r="N235" s="34"/>
      <c r="O235" s="34"/>
      <c r="P235" s="34"/>
      <c r="Q235" s="34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</row>
    <row r="236" ht="14.2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4"/>
      <c r="K236" s="34"/>
      <c r="L236" s="34"/>
      <c r="M236" s="34"/>
      <c r="N236" s="34"/>
      <c r="O236" s="34"/>
      <c r="P236" s="34"/>
      <c r="Q236" s="34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</row>
    <row r="237" ht="14.2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4"/>
      <c r="K237" s="34"/>
      <c r="L237" s="34"/>
      <c r="M237" s="34"/>
      <c r="N237" s="34"/>
      <c r="O237" s="34"/>
      <c r="P237" s="34"/>
      <c r="Q237" s="34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</row>
    <row r="238" ht="14.2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4"/>
      <c r="K238" s="34"/>
      <c r="L238" s="34"/>
      <c r="M238" s="34"/>
      <c r="N238" s="34"/>
      <c r="O238" s="34"/>
      <c r="P238" s="34"/>
      <c r="Q238" s="34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</row>
    <row r="239" ht="14.2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4"/>
      <c r="K239" s="34"/>
      <c r="L239" s="34"/>
      <c r="M239" s="34"/>
      <c r="N239" s="34"/>
      <c r="O239" s="34"/>
      <c r="P239" s="34"/>
      <c r="Q239" s="34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</row>
    <row r="240" ht="14.2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4"/>
      <c r="K240" s="34"/>
      <c r="L240" s="34"/>
      <c r="M240" s="34"/>
      <c r="N240" s="34"/>
      <c r="O240" s="34"/>
      <c r="P240" s="34"/>
      <c r="Q240" s="34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</row>
    <row r="241" ht="14.2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4"/>
      <c r="K241" s="34"/>
      <c r="L241" s="34"/>
      <c r="M241" s="34"/>
      <c r="N241" s="34"/>
      <c r="O241" s="34"/>
      <c r="P241" s="34"/>
      <c r="Q241" s="34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</row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A22:H22"/>
    <mergeCell ref="A24:G24"/>
    <mergeCell ref="B25:G25"/>
    <mergeCell ref="A26:I26"/>
    <mergeCell ref="A27:C27"/>
    <mergeCell ref="A28:C28"/>
    <mergeCell ref="G28:H28"/>
    <mergeCell ref="A29:I29"/>
    <mergeCell ref="B30:G30"/>
    <mergeCell ref="B31:G31"/>
    <mergeCell ref="B32:G32"/>
    <mergeCell ref="A40:H40"/>
    <mergeCell ref="B41:G41"/>
    <mergeCell ref="B33:G33"/>
    <mergeCell ref="A34:G34"/>
    <mergeCell ref="A35:I35"/>
    <mergeCell ref="A36:H36"/>
    <mergeCell ref="B37:H37"/>
    <mergeCell ref="B38:H38"/>
    <mergeCell ref="B39:H39"/>
  </mergeCells>
  <printOptions horizontalCentered="1" verticalCentered="1"/>
  <pageMargins bottom="0.7875" footer="0.0" header="0.0" left="0.7875" right="0.7875" top="0.7875"/>
  <pageSetup paperSize="9" scale="5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1.88"/>
    <col customWidth="1" min="2" max="2" width="16.0"/>
    <col customWidth="1" min="3" max="4" width="11.5"/>
    <col customWidth="1" min="5" max="5" width="17.13"/>
    <col customWidth="1" min="6" max="6" width="15.0"/>
    <col customWidth="1" min="7" max="7" width="11.5"/>
    <col customWidth="1" min="8" max="9" width="8.63"/>
    <col customWidth="1" min="10" max="10" width="16.63"/>
  </cols>
  <sheetData>
    <row r="1" ht="14.25" customHeight="1">
      <c r="A1" s="94" t="s">
        <v>136</v>
      </c>
      <c r="B1" s="2"/>
      <c r="C1" s="2"/>
      <c r="D1" s="2"/>
      <c r="E1" s="2"/>
      <c r="F1" s="2"/>
      <c r="G1" s="3"/>
      <c r="H1" s="18"/>
      <c r="I1" s="18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</row>
    <row r="2" ht="14.25" customHeight="1">
      <c r="A2" s="7"/>
      <c r="B2" s="8"/>
      <c r="C2" s="8"/>
      <c r="D2" s="8"/>
      <c r="E2" s="8"/>
      <c r="F2" s="8"/>
      <c r="G2" s="9"/>
      <c r="H2" s="18"/>
      <c r="I2" s="18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>
      <c r="A3" s="96" t="s">
        <v>137</v>
      </c>
      <c r="B3" s="96" t="s">
        <v>138</v>
      </c>
      <c r="C3" s="96" t="s">
        <v>139</v>
      </c>
      <c r="D3" s="96" t="s">
        <v>140</v>
      </c>
      <c r="E3" s="96" t="s">
        <v>141</v>
      </c>
      <c r="F3" s="96" t="s">
        <v>142</v>
      </c>
      <c r="G3" s="96" t="s">
        <v>143</v>
      </c>
      <c r="H3" s="18"/>
      <c r="I3" s="18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4" ht="14.25" customHeight="1">
      <c r="A4" s="97" t="s">
        <v>7</v>
      </c>
      <c r="B4" s="97">
        <v>220.0</v>
      </c>
      <c r="C4" s="97">
        <v>10.0</v>
      </c>
      <c r="D4" s="98">
        <v>3082.2</v>
      </c>
      <c r="E4" s="99">
        <v>22.0</v>
      </c>
      <c r="F4" s="100">
        <f>((E4*B18)*2)-(D4*6%)</f>
        <v>-52.932</v>
      </c>
      <c r="G4" s="100">
        <f>(E4*B17)-((E4*B17)*20%)</f>
        <v>479.424</v>
      </c>
      <c r="H4" s="18"/>
      <c r="I4" s="18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ht="14.25" customHeight="1">
      <c r="A5" s="15" t="s">
        <v>144</v>
      </c>
      <c r="B5" s="99">
        <v>20.0</v>
      </c>
      <c r="C5" s="99">
        <v>1.0</v>
      </c>
      <c r="D5" s="16">
        <f>((D4/B4)*2)*B5</f>
        <v>560.4</v>
      </c>
      <c r="E5" s="101"/>
      <c r="F5" s="101"/>
      <c r="G5" s="101"/>
      <c r="H5" s="18"/>
      <c r="I5" s="18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</row>
    <row r="6" ht="14.25" customHeight="1">
      <c r="A6" s="15" t="s">
        <v>145</v>
      </c>
      <c r="B6" s="102"/>
      <c r="C6" s="102"/>
      <c r="D6" s="16">
        <f>(D5/6)</f>
        <v>93.4</v>
      </c>
      <c r="E6" s="101"/>
      <c r="F6" s="102"/>
      <c r="G6" s="102"/>
      <c r="H6" s="18"/>
      <c r="I6" s="18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</row>
    <row r="7" ht="14.25" customHeight="1">
      <c r="A7" s="15" t="s">
        <v>146</v>
      </c>
      <c r="B7" s="99">
        <v>8.0</v>
      </c>
      <c r="C7" s="15">
        <v>1.0</v>
      </c>
      <c r="D7" s="16">
        <f>(((D4/B4)*(60/F12)*E12))*B7</f>
        <v>25.61828571</v>
      </c>
      <c r="E7" s="101"/>
      <c r="F7" s="16">
        <f>((E7*B18)*2)-(D7*6%)</f>
        <v>-1.537097143</v>
      </c>
      <c r="G7" s="16" t="s">
        <v>147</v>
      </c>
      <c r="H7" s="18"/>
      <c r="I7" s="18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</row>
    <row r="8" ht="14.25" customHeight="1">
      <c r="A8" s="15" t="s">
        <v>145</v>
      </c>
      <c r="B8" s="102"/>
      <c r="C8" s="15"/>
      <c r="D8" s="16">
        <f>D7/6</f>
        <v>4.269714286</v>
      </c>
      <c r="E8" s="101"/>
      <c r="F8" s="16" t="s">
        <v>147</v>
      </c>
      <c r="G8" s="16" t="s">
        <v>147</v>
      </c>
      <c r="H8" s="18"/>
      <c r="I8" s="18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</row>
    <row r="9" ht="14.25" customHeight="1">
      <c r="A9" s="15" t="s">
        <v>148</v>
      </c>
      <c r="B9" s="15">
        <v>5.0</v>
      </c>
      <c r="C9" s="15">
        <v>1.0</v>
      </c>
      <c r="D9" s="16">
        <v>120.0</v>
      </c>
      <c r="E9" s="102"/>
      <c r="F9" s="16" t="s">
        <v>147</v>
      </c>
      <c r="G9" s="16" t="s">
        <v>147</v>
      </c>
      <c r="H9" s="18"/>
      <c r="I9" s="18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</row>
    <row r="10" ht="14.25" customHeight="1">
      <c r="A10" s="103"/>
      <c r="B10" s="103"/>
      <c r="C10" s="103"/>
      <c r="D10" s="103"/>
      <c r="E10" s="103"/>
      <c r="F10" s="104"/>
      <c r="G10" s="103"/>
      <c r="H10" s="103"/>
      <c r="I10" s="103"/>
      <c r="J10" s="103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</row>
    <row r="11" ht="14.25" customHeight="1">
      <c r="A11" s="105" t="s">
        <v>149</v>
      </c>
      <c r="B11" s="20"/>
      <c r="C11" s="11"/>
      <c r="D11" s="103"/>
      <c r="E11" s="15" t="s">
        <v>150</v>
      </c>
      <c r="F11" s="97" t="s">
        <v>151</v>
      </c>
      <c r="G11" s="103"/>
      <c r="H11" s="103"/>
      <c r="I11" s="103"/>
      <c r="J11" s="103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</row>
    <row r="12" ht="14.25" customHeight="1">
      <c r="A12" s="105" t="s">
        <v>152</v>
      </c>
      <c r="B12" s="11"/>
      <c r="C12" s="106">
        <v>0.0</v>
      </c>
      <c r="D12" s="103"/>
      <c r="E12" s="107">
        <v>0.2</v>
      </c>
      <c r="F12" s="97">
        <v>52.5</v>
      </c>
      <c r="G12" s="103"/>
      <c r="H12" s="103"/>
      <c r="I12" s="103"/>
      <c r="J12" s="103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ht="14.25" customHeight="1">
      <c r="A13" s="105" t="s">
        <v>153</v>
      </c>
      <c r="B13" s="11"/>
      <c r="C13" s="14">
        <f>C12/12</f>
        <v>0</v>
      </c>
      <c r="D13" s="103"/>
      <c r="E13" s="108"/>
      <c r="F13" s="18"/>
      <c r="G13" s="103"/>
      <c r="H13" s="103"/>
      <c r="I13" s="103"/>
      <c r="J13" s="103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</row>
    <row r="14" ht="14.25" customHeight="1">
      <c r="A14" s="109" t="s">
        <v>154</v>
      </c>
      <c r="B14" s="110" t="s">
        <v>155</v>
      </c>
      <c r="C14" s="11"/>
      <c r="D14" s="16">
        <v>13656.36</v>
      </c>
      <c r="E14" s="103"/>
      <c r="F14" s="18"/>
      <c r="G14" s="103"/>
      <c r="H14" s="103"/>
      <c r="I14" s="103"/>
      <c r="J14" s="103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</row>
    <row r="15" ht="14.25" customHeight="1">
      <c r="A15" s="111"/>
      <c r="B15" s="105" t="s">
        <v>156</v>
      </c>
      <c r="C15" s="11"/>
      <c r="D15" s="16">
        <v>6828.18</v>
      </c>
      <c r="E15" s="103"/>
      <c r="F15" s="18"/>
      <c r="G15" s="103"/>
      <c r="H15" s="103"/>
      <c r="I15" s="103"/>
      <c r="J15" s="103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</row>
    <row r="16" ht="14.25" customHeight="1">
      <c r="A16" s="103"/>
      <c r="B16" s="103"/>
      <c r="C16" s="103"/>
      <c r="D16" s="103"/>
      <c r="E16" s="103"/>
      <c r="F16" s="18"/>
      <c r="G16" s="18"/>
      <c r="H16" s="18"/>
      <c r="I16" s="18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</row>
    <row r="17" ht="14.25" customHeight="1">
      <c r="A17" s="15" t="s">
        <v>157</v>
      </c>
      <c r="B17" s="16">
        <v>27.24</v>
      </c>
      <c r="C17" s="103"/>
      <c r="D17" s="103"/>
      <c r="E17" s="103"/>
      <c r="F17" s="18"/>
      <c r="G17" s="18"/>
      <c r="H17" s="18"/>
      <c r="I17" s="18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</row>
    <row r="18" ht="14.25" customHeight="1">
      <c r="A18" s="15" t="s">
        <v>158</v>
      </c>
      <c r="B18" s="16">
        <v>3.0</v>
      </c>
      <c r="C18" s="103"/>
      <c r="D18" s="103"/>
      <c r="E18" s="103"/>
      <c r="F18" s="18"/>
      <c r="G18" s="18"/>
      <c r="H18" s="18"/>
      <c r="I18" s="18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</row>
    <row r="19" ht="14.25" customHeight="1">
      <c r="A19" s="18"/>
      <c r="B19" s="18"/>
      <c r="C19" s="18"/>
      <c r="D19" s="18"/>
      <c r="E19" s="18"/>
      <c r="F19" s="18"/>
      <c r="G19" s="18"/>
      <c r="H19" s="18"/>
      <c r="I19" s="18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</row>
    <row r="20" ht="14.25" customHeight="1">
      <c r="A20" s="18"/>
      <c r="B20" s="18"/>
      <c r="C20" s="18"/>
      <c r="D20" s="18"/>
      <c r="E20" s="18"/>
      <c r="F20" s="18"/>
      <c r="G20" s="18"/>
      <c r="H20" s="18"/>
      <c r="I20" s="18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</row>
    <row r="21" ht="14.25" customHeight="1">
      <c r="A21" s="18"/>
      <c r="B21" s="18"/>
      <c r="C21" s="18"/>
      <c r="D21" s="18"/>
      <c r="E21" s="18"/>
      <c r="F21" s="18"/>
      <c r="G21" s="18"/>
      <c r="H21" s="18"/>
      <c r="I21" s="18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</row>
    <row r="22" ht="14.25" customHeight="1">
      <c r="A22" s="18"/>
      <c r="B22" s="18"/>
      <c r="C22" s="18"/>
      <c r="D22" s="18"/>
      <c r="E22" s="18"/>
      <c r="F22" s="18"/>
      <c r="G22" s="18"/>
      <c r="H22" s="18"/>
      <c r="I22" s="18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</row>
    <row r="23" ht="14.25" customHeight="1">
      <c r="A23" s="18"/>
      <c r="B23" s="18"/>
      <c r="C23" s="18"/>
      <c r="D23" s="18"/>
      <c r="E23" s="18"/>
      <c r="F23" s="18"/>
      <c r="G23" s="18"/>
      <c r="H23" s="18"/>
      <c r="I23" s="18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</row>
    <row r="24" ht="14.25" customHeight="1">
      <c r="A24" s="18"/>
      <c r="B24" s="18"/>
      <c r="C24" s="18"/>
      <c r="D24" s="18"/>
      <c r="E24" s="18"/>
      <c r="F24" s="18"/>
      <c r="G24" s="18"/>
      <c r="H24" s="18"/>
      <c r="I24" s="18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</row>
    <row r="25" ht="14.25" customHeight="1">
      <c r="A25" s="18"/>
      <c r="B25" s="18"/>
      <c r="C25" s="18"/>
      <c r="D25" s="18"/>
      <c r="E25" s="18"/>
      <c r="F25" s="18"/>
      <c r="G25" s="18"/>
      <c r="H25" s="18"/>
      <c r="I25" s="18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</row>
    <row r="26" ht="14.25" customHeight="1">
      <c r="A26" s="18"/>
      <c r="B26" s="18"/>
      <c r="C26" s="18"/>
      <c r="D26" s="18"/>
      <c r="E26" s="18"/>
      <c r="F26" s="18"/>
      <c r="G26" s="18"/>
      <c r="H26" s="18"/>
      <c r="I26" s="18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</row>
    <row r="27" ht="14.25" customHeight="1">
      <c r="A27" s="18"/>
      <c r="B27" s="18"/>
      <c r="C27" s="18"/>
      <c r="D27" s="18"/>
      <c r="E27" s="18"/>
      <c r="F27" s="18"/>
      <c r="G27" s="18"/>
      <c r="H27" s="18"/>
      <c r="I27" s="18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</row>
    <row r="28" ht="14.25" customHeight="1">
      <c r="A28" s="18"/>
      <c r="B28" s="18"/>
      <c r="C28" s="18"/>
      <c r="D28" s="18"/>
      <c r="E28" s="18"/>
      <c r="F28" s="18"/>
      <c r="G28" s="18"/>
      <c r="H28" s="18"/>
      <c r="I28" s="18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</row>
    <row r="29" ht="14.25" customHeight="1">
      <c r="A29" s="18"/>
      <c r="B29" s="18"/>
      <c r="C29" s="18"/>
      <c r="D29" s="18"/>
      <c r="E29" s="18"/>
      <c r="F29" s="18"/>
      <c r="G29" s="18"/>
      <c r="H29" s="18"/>
      <c r="I29" s="18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</row>
    <row r="30" ht="14.25" customHeight="1">
      <c r="A30" s="18"/>
      <c r="B30" s="18"/>
      <c r="C30" s="18"/>
      <c r="D30" s="18"/>
      <c r="E30" s="18"/>
      <c r="F30" s="18"/>
      <c r="G30" s="18"/>
      <c r="H30" s="18"/>
      <c r="I30" s="18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</row>
    <row r="31" ht="14.25" customHeight="1">
      <c r="A31" s="18"/>
      <c r="B31" s="18"/>
      <c r="C31" s="18"/>
      <c r="D31" s="18"/>
      <c r="E31" s="18"/>
      <c r="F31" s="18"/>
      <c r="G31" s="18"/>
      <c r="H31" s="18"/>
      <c r="I31" s="18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</row>
    <row r="32" ht="14.25" customHeight="1">
      <c r="A32" s="18"/>
      <c r="B32" s="18"/>
      <c r="C32" s="18"/>
      <c r="D32" s="18"/>
      <c r="E32" s="18"/>
      <c r="F32" s="18"/>
      <c r="G32" s="18"/>
      <c r="H32" s="18"/>
      <c r="I32" s="18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</row>
    <row r="33" ht="14.25" customHeight="1">
      <c r="A33" s="18"/>
      <c r="B33" s="18"/>
      <c r="C33" s="18"/>
      <c r="D33" s="18"/>
      <c r="E33" s="18"/>
      <c r="F33" s="18"/>
      <c r="G33" s="18"/>
      <c r="H33" s="18"/>
      <c r="I33" s="18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</row>
    <row r="34" ht="14.25" customHeight="1">
      <c r="A34" s="18"/>
      <c r="B34" s="18"/>
      <c r="C34" s="18"/>
      <c r="D34" s="18"/>
      <c r="E34" s="18"/>
      <c r="F34" s="18"/>
      <c r="G34" s="18"/>
      <c r="H34" s="18"/>
      <c r="I34" s="18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</row>
    <row r="35" ht="14.25" customHeight="1">
      <c r="A35" s="18"/>
      <c r="B35" s="18"/>
      <c r="C35" s="18"/>
      <c r="D35" s="18"/>
      <c r="E35" s="18"/>
      <c r="F35" s="18"/>
      <c r="G35" s="18"/>
      <c r="H35" s="18"/>
      <c r="I35" s="18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</row>
    <row r="36" ht="14.25" customHeight="1">
      <c r="A36" s="18"/>
      <c r="B36" s="18"/>
      <c r="C36" s="18"/>
      <c r="D36" s="18"/>
      <c r="E36" s="18"/>
      <c r="F36" s="18"/>
      <c r="G36" s="18"/>
      <c r="H36" s="18"/>
      <c r="I36" s="18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</row>
    <row r="37" ht="14.25" customHeight="1">
      <c r="A37" s="18"/>
      <c r="B37" s="18"/>
      <c r="C37" s="18"/>
      <c r="D37" s="18"/>
      <c r="E37" s="18"/>
      <c r="F37" s="18"/>
      <c r="G37" s="18"/>
      <c r="H37" s="18"/>
      <c r="I37" s="18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</row>
    <row r="38" ht="14.25" customHeight="1">
      <c r="A38" s="18"/>
      <c r="B38" s="18"/>
      <c r="C38" s="18"/>
      <c r="D38" s="18"/>
      <c r="E38" s="18"/>
      <c r="F38" s="18"/>
      <c r="G38" s="18"/>
      <c r="H38" s="18"/>
      <c r="I38" s="18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</row>
    <row r="39" ht="14.25" customHeight="1">
      <c r="A39" s="18"/>
      <c r="B39" s="18"/>
      <c r="C39" s="18"/>
      <c r="D39" s="18"/>
      <c r="E39" s="18"/>
      <c r="F39" s="18"/>
      <c r="G39" s="18"/>
      <c r="H39" s="18"/>
      <c r="I39" s="18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</row>
    <row r="40" ht="14.25" customHeight="1">
      <c r="A40" s="18"/>
      <c r="B40" s="18"/>
      <c r="C40" s="18"/>
      <c r="D40" s="18"/>
      <c r="E40" s="18"/>
      <c r="F40" s="18"/>
      <c r="G40" s="18"/>
      <c r="H40" s="18"/>
      <c r="I40" s="18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</row>
    <row r="41" ht="14.25" customHeight="1">
      <c r="A41" s="18"/>
      <c r="B41" s="18"/>
      <c r="C41" s="18"/>
      <c r="D41" s="18"/>
      <c r="E41" s="18"/>
      <c r="F41" s="18"/>
      <c r="G41" s="18"/>
      <c r="H41" s="18"/>
      <c r="I41" s="18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</row>
    <row r="42" ht="14.25" customHeight="1">
      <c r="A42" s="18"/>
      <c r="B42" s="18"/>
      <c r="C42" s="18"/>
      <c r="D42" s="18"/>
      <c r="E42" s="18"/>
      <c r="F42" s="18"/>
      <c r="G42" s="18"/>
      <c r="H42" s="18"/>
      <c r="I42" s="18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</row>
    <row r="43" ht="14.25" customHeight="1">
      <c r="A43" s="18"/>
      <c r="B43" s="18"/>
      <c r="C43" s="18"/>
      <c r="D43" s="18"/>
      <c r="E43" s="18"/>
      <c r="F43" s="18"/>
      <c r="G43" s="18"/>
      <c r="H43" s="18"/>
      <c r="I43" s="18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</row>
    <row r="44" ht="14.25" customHeight="1">
      <c r="A44" s="18"/>
      <c r="B44" s="18"/>
      <c r="C44" s="18"/>
      <c r="D44" s="18"/>
      <c r="E44" s="18"/>
      <c r="F44" s="18"/>
      <c r="G44" s="18"/>
      <c r="H44" s="18"/>
      <c r="I44" s="18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</row>
    <row r="45" ht="14.25" customHeight="1">
      <c r="A45" s="18"/>
      <c r="B45" s="18"/>
      <c r="C45" s="18"/>
      <c r="D45" s="18"/>
      <c r="E45" s="18"/>
      <c r="F45" s="18"/>
      <c r="G45" s="18"/>
      <c r="H45" s="18"/>
      <c r="I45" s="18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</row>
    <row r="46" ht="14.25" customHeight="1">
      <c r="A46" s="18"/>
      <c r="B46" s="18"/>
      <c r="C46" s="18"/>
      <c r="D46" s="18"/>
      <c r="E46" s="18"/>
      <c r="F46" s="18"/>
      <c r="G46" s="18"/>
      <c r="H46" s="18"/>
      <c r="I46" s="18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</row>
    <row r="47" ht="14.25" customHeight="1">
      <c r="A47" s="18"/>
      <c r="B47" s="18"/>
      <c r="C47" s="18"/>
      <c r="D47" s="18"/>
      <c r="E47" s="18"/>
      <c r="F47" s="18"/>
      <c r="G47" s="18"/>
      <c r="H47" s="18"/>
      <c r="I47" s="18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</row>
    <row r="48" ht="14.25" customHeight="1">
      <c r="A48" s="18"/>
      <c r="B48" s="18"/>
      <c r="C48" s="18"/>
      <c r="D48" s="18"/>
      <c r="E48" s="18"/>
      <c r="F48" s="18"/>
      <c r="G48" s="18"/>
      <c r="H48" s="18"/>
      <c r="I48" s="18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</row>
    <row r="49" ht="14.25" customHeight="1">
      <c r="A49" s="18"/>
      <c r="B49" s="18"/>
      <c r="C49" s="18"/>
      <c r="D49" s="18"/>
      <c r="E49" s="18"/>
      <c r="F49" s="18"/>
      <c r="G49" s="18"/>
      <c r="H49" s="18"/>
      <c r="I49" s="18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</row>
    <row r="50" ht="14.25" customHeight="1">
      <c r="A50" s="18"/>
      <c r="B50" s="18"/>
      <c r="C50" s="18"/>
      <c r="D50" s="18"/>
      <c r="E50" s="18"/>
      <c r="F50" s="18"/>
      <c r="G50" s="18"/>
      <c r="H50" s="18"/>
      <c r="I50" s="18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</row>
    <row r="51" ht="14.25" customHeight="1">
      <c r="A51" s="18"/>
      <c r="B51" s="18"/>
      <c r="C51" s="18"/>
      <c r="D51" s="18"/>
      <c r="E51" s="18"/>
      <c r="F51" s="18"/>
      <c r="G51" s="18"/>
      <c r="H51" s="18"/>
      <c r="I51" s="18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</row>
    <row r="52" ht="14.25" customHeight="1">
      <c r="A52" s="18"/>
      <c r="B52" s="18"/>
      <c r="C52" s="18"/>
      <c r="D52" s="18"/>
      <c r="E52" s="18"/>
      <c r="F52" s="18"/>
      <c r="G52" s="18"/>
      <c r="H52" s="18"/>
      <c r="I52" s="18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</row>
    <row r="53" ht="14.25" customHeight="1">
      <c r="A53" s="18"/>
      <c r="B53" s="18"/>
      <c r="C53" s="18"/>
      <c r="D53" s="18"/>
      <c r="E53" s="18"/>
      <c r="F53" s="18"/>
      <c r="G53" s="18"/>
      <c r="H53" s="18"/>
      <c r="I53" s="18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</row>
    <row r="54" ht="14.25" customHeight="1">
      <c r="A54" s="18"/>
      <c r="B54" s="18"/>
      <c r="C54" s="18"/>
      <c r="D54" s="18"/>
      <c r="E54" s="18"/>
      <c r="F54" s="18"/>
      <c r="G54" s="18"/>
      <c r="H54" s="18"/>
      <c r="I54" s="18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</row>
    <row r="55" ht="14.25" customHeight="1">
      <c r="A55" s="18"/>
      <c r="B55" s="18"/>
      <c r="C55" s="18"/>
      <c r="D55" s="18"/>
      <c r="E55" s="18"/>
      <c r="F55" s="18"/>
      <c r="G55" s="18"/>
      <c r="H55" s="18"/>
      <c r="I55" s="18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</row>
    <row r="56" ht="14.25" customHeight="1">
      <c r="A56" s="18"/>
      <c r="B56" s="18"/>
      <c r="C56" s="18"/>
      <c r="D56" s="18"/>
      <c r="E56" s="18"/>
      <c r="F56" s="18"/>
      <c r="G56" s="18"/>
      <c r="H56" s="18"/>
      <c r="I56" s="18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</row>
    <row r="57" ht="14.25" customHeight="1">
      <c r="A57" s="18"/>
      <c r="B57" s="18"/>
      <c r="C57" s="18"/>
      <c r="D57" s="18"/>
      <c r="E57" s="18"/>
      <c r="F57" s="18"/>
      <c r="G57" s="18"/>
      <c r="H57" s="18"/>
      <c r="I57" s="18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</row>
    <row r="58" ht="14.25" customHeight="1">
      <c r="A58" s="18"/>
      <c r="B58" s="18"/>
      <c r="C58" s="18"/>
      <c r="D58" s="18"/>
      <c r="E58" s="18"/>
      <c r="F58" s="18"/>
      <c r="G58" s="18"/>
      <c r="H58" s="18"/>
      <c r="I58" s="18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</row>
    <row r="59" ht="14.25" customHeight="1">
      <c r="A59" s="18"/>
      <c r="B59" s="18"/>
      <c r="C59" s="18"/>
      <c r="D59" s="18"/>
      <c r="E59" s="18"/>
      <c r="F59" s="18"/>
      <c r="G59" s="18"/>
      <c r="H59" s="18"/>
      <c r="I59" s="18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</row>
    <row r="60" ht="14.25" customHeight="1">
      <c r="A60" s="18"/>
      <c r="B60" s="18"/>
      <c r="C60" s="18"/>
      <c r="D60" s="18"/>
      <c r="E60" s="18"/>
      <c r="F60" s="18"/>
      <c r="G60" s="18"/>
      <c r="H60" s="18"/>
      <c r="I60" s="18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</row>
    <row r="61" ht="14.25" customHeight="1">
      <c r="A61" s="18"/>
      <c r="B61" s="18"/>
      <c r="C61" s="18"/>
      <c r="D61" s="18"/>
      <c r="E61" s="18"/>
      <c r="F61" s="18"/>
      <c r="G61" s="18"/>
      <c r="H61" s="18"/>
      <c r="I61" s="18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</row>
    <row r="62" ht="14.25" customHeight="1">
      <c r="A62" s="18"/>
      <c r="B62" s="18"/>
      <c r="C62" s="18"/>
      <c r="D62" s="18"/>
      <c r="E62" s="18"/>
      <c r="F62" s="18"/>
      <c r="G62" s="18"/>
      <c r="H62" s="18"/>
      <c r="I62" s="18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</row>
    <row r="63" ht="14.25" customHeight="1">
      <c r="A63" s="18"/>
      <c r="B63" s="18"/>
      <c r="C63" s="18"/>
      <c r="D63" s="18"/>
      <c r="E63" s="18"/>
      <c r="F63" s="18"/>
      <c r="G63" s="18"/>
      <c r="H63" s="18"/>
      <c r="I63" s="18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</row>
    <row r="64" ht="14.25" customHeight="1">
      <c r="A64" s="18"/>
      <c r="B64" s="18"/>
      <c r="C64" s="18"/>
      <c r="D64" s="18"/>
      <c r="E64" s="18"/>
      <c r="F64" s="18"/>
      <c r="G64" s="18"/>
      <c r="H64" s="18"/>
      <c r="I64" s="18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</row>
    <row r="65" ht="14.25" customHeight="1">
      <c r="A65" s="18"/>
      <c r="B65" s="18"/>
      <c r="C65" s="18"/>
      <c r="D65" s="18"/>
      <c r="E65" s="18"/>
      <c r="F65" s="18"/>
      <c r="G65" s="18"/>
      <c r="H65" s="18"/>
      <c r="I65" s="18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</row>
    <row r="66" ht="14.25" customHeight="1">
      <c r="A66" s="18"/>
      <c r="B66" s="18"/>
      <c r="C66" s="18"/>
      <c r="D66" s="18"/>
      <c r="E66" s="18"/>
      <c r="F66" s="18"/>
      <c r="G66" s="18"/>
      <c r="H66" s="18"/>
      <c r="I66" s="18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</row>
    <row r="67" ht="14.25" customHeight="1">
      <c r="A67" s="18"/>
      <c r="B67" s="18"/>
      <c r="C67" s="18"/>
      <c r="D67" s="18"/>
      <c r="E67" s="18"/>
      <c r="F67" s="18"/>
      <c r="G67" s="18"/>
      <c r="H67" s="18"/>
      <c r="I67" s="18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ht="14.25" customHeight="1">
      <c r="A68" s="18"/>
      <c r="B68" s="18"/>
      <c r="C68" s="18"/>
      <c r="D68" s="18"/>
      <c r="E68" s="18"/>
      <c r="F68" s="18"/>
      <c r="G68" s="18"/>
      <c r="H68" s="18"/>
      <c r="I68" s="18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</row>
    <row r="69" ht="14.25" customHeight="1">
      <c r="A69" s="18"/>
      <c r="B69" s="18"/>
      <c r="C69" s="18"/>
      <c r="D69" s="18"/>
      <c r="E69" s="18"/>
      <c r="F69" s="18"/>
      <c r="G69" s="18"/>
      <c r="H69" s="18"/>
      <c r="I69" s="18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</row>
    <row r="70" ht="14.25" customHeight="1">
      <c r="A70" s="18"/>
      <c r="B70" s="18"/>
      <c r="C70" s="18"/>
      <c r="D70" s="18"/>
      <c r="E70" s="18"/>
      <c r="F70" s="18"/>
      <c r="G70" s="18"/>
      <c r="H70" s="18"/>
      <c r="I70" s="18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</row>
    <row r="71" ht="14.25" customHeight="1">
      <c r="A71" s="18"/>
      <c r="B71" s="18"/>
      <c r="C71" s="18"/>
      <c r="D71" s="18"/>
      <c r="E71" s="18"/>
      <c r="F71" s="18"/>
      <c r="G71" s="18"/>
      <c r="H71" s="18"/>
      <c r="I71" s="18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</row>
    <row r="72" ht="14.25" customHeight="1">
      <c r="A72" s="18"/>
      <c r="B72" s="18"/>
      <c r="C72" s="18"/>
      <c r="D72" s="18"/>
      <c r="E72" s="18"/>
      <c r="F72" s="18"/>
      <c r="G72" s="18"/>
      <c r="H72" s="18"/>
      <c r="I72" s="18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</row>
    <row r="73" ht="14.25" customHeight="1">
      <c r="A73" s="18"/>
      <c r="B73" s="18"/>
      <c r="C73" s="18"/>
      <c r="D73" s="18"/>
      <c r="E73" s="18"/>
      <c r="F73" s="18"/>
      <c r="G73" s="18"/>
      <c r="H73" s="18"/>
      <c r="I73" s="18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</row>
    <row r="74" ht="14.25" customHeight="1">
      <c r="A74" s="18"/>
      <c r="B74" s="18"/>
      <c r="C74" s="18"/>
      <c r="D74" s="18"/>
      <c r="E74" s="18"/>
      <c r="F74" s="18"/>
      <c r="G74" s="18"/>
      <c r="H74" s="18"/>
      <c r="I74" s="18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</row>
    <row r="75" ht="14.25" customHeight="1">
      <c r="A75" s="18"/>
      <c r="B75" s="18"/>
      <c r="C75" s="18"/>
      <c r="D75" s="18"/>
      <c r="E75" s="18"/>
      <c r="F75" s="18"/>
      <c r="G75" s="18"/>
      <c r="H75" s="18"/>
      <c r="I75" s="18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</row>
    <row r="76" ht="14.25" customHeight="1">
      <c r="A76" s="18"/>
      <c r="B76" s="18"/>
      <c r="C76" s="18"/>
      <c r="D76" s="18"/>
      <c r="E76" s="18"/>
      <c r="F76" s="18"/>
      <c r="G76" s="18"/>
      <c r="H76" s="18"/>
      <c r="I76" s="18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</row>
    <row r="77" ht="14.25" customHeight="1">
      <c r="A77" s="18"/>
      <c r="B77" s="18"/>
      <c r="C77" s="18"/>
      <c r="D77" s="18"/>
      <c r="E77" s="18"/>
      <c r="F77" s="18"/>
      <c r="G77" s="18"/>
      <c r="H77" s="18"/>
      <c r="I77" s="18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</row>
    <row r="78" ht="14.25" customHeight="1">
      <c r="A78" s="18"/>
      <c r="B78" s="18"/>
      <c r="C78" s="18"/>
      <c r="D78" s="18"/>
      <c r="E78" s="18"/>
      <c r="F78" s="18"/>
      <c r="G78" s="18"/>
      <c r="H78" s="18"/>
      <c r="I78" s="18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</row>
    <row r="79" ht="14.25" customHeight="1">
      <c r="A79" s="18"/>
      <c r="B79" s="18"/>
      <c r="C79" s="18"/>
      <c r="D79" s="18"/>
      <c r="E79" s="18"/>
      <c r="F79" s="18"/>
      <c r="G79" s="18"/>
      <c r="H79" s="18"/>
      <c r="I79" s="18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</row>
    <row r="80" ht="14.25" customHeight="1">
      <c r="A80" s="18"/>
      <c r="B80" s="18"/>
      <c r="C80" s="18"/>
      <c r="D80" s="18"/>
      <c r="E80" s="18"/>
      <c r="F80" s="18"/>
      <c r="G80" s="18"/>
      <c r="H80" s="18"/>
      <c r="I80" s="18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</row>
    <row r="81" ht="14.25" customHeight="1">
      <c r="A81" s="18"/>
      <c r="B81" s="18"/>
      <c r="C81" s="18"/>
      <c r="D81" s="18"/>
      <c r="E81" s="18"/>
      <c r="F81" s="18"/>
      <c r="G81" s="18"/>
      <c r="H81" s="18"/>
      <c r="I81" s="18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</row>
    <row r="82" ht="14.25" customHeight="1">
      <c r="A82" s="18"/>
      <c r="B82" s="18"/>
      <c r="C82" s="18"/>
      <c r="D82" s="18"/>
      <c r="E82" s="18"/>
      <c r="F82" s="18"/>
      <c r="G82" s="18"/>
      <c r="H82" s="18"/>
      <c r="I82" s="18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</row>
    <row r="83" ht="14.25" customHeight="1">
      <c r="A83" s="18"/>
      <c r="B83" s="18"/>
      <c r="C83" s="18"/>
      <c r="D83" s="18"/>
      <c r="E83" s="18"/>
      <c r="F83" s="18"/>
      <c r="G83" s="18"/>
      <c r="H83" s="18"/>
      <c r="I83" s="18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</row>
    <row r="84" ht="14.25" customHeight="1">
      <c r="A84" s="18"/>
      <c r="B84" s="18"/>
      <c r="C84" s="18"/>
      <c r="D84" s="18"/>
      <c r="E84" s="18"/>
      <c r="F84" s="18"/>
      <c r="G84" s="18"/>
      <c r="H84" s="18"/>
      <c r="I84" s="18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</row>
    <row r="85" ht="14.25" customHeight="1">
      <c r="A85" s="18"/>
      <c r="B85" s="18"/>
      <c r="C85" s="18"/>
      <c r="D85" s="18"/>
      <c r="E85" s="18"/>
      <c r="F85" s="18"/>
      <c r="G85" s="18"/>
      <c r="H85" s="18"/>
      <c r="I85" s="18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</row>
    <row r="86" ht="14.25" customHeight="1">
      <c r="A86" s="18"/>
      <c r="B86" s="18"/>
      <c r="C86" s="18"/>
      <c r="D86" s="18"/>
      <c r="E86" s="18"/>
      <c r="F86" s="18"/>
      <c r="G86" s="18"/>
      <c r="H86" s="18"/>
      <c r="I86" s="18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</row>
    <row r="87" ht="14.25" customHeight="1">
      <c r="A87" s="18"/>
      <c r="B87" s="18"/>
      <c r="C87" s="18"/>
      <c r="D87" s="18"/>
      <c r="E87" s="18"/>
      <c r="F87" s="18"/>
      <c r="G87" s="18"/>
      <c r="H87" s="18"/>
      <c r="I87" s="18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</row>
    <row r="88" ht="14.25" customHeight="1">
      <c r="A88" s="18"/>
      <c r="B88" s="18"/>
      <c r="C88" s="18"/>
      <c r="D88" s="18"/>
      <c r="E88" s="18"/>
      <c r="F88" s="18"/>
      <c r="G88" s="18"/>
      <c r="H88" s="18"/>
      <c r="I88" s="18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</row>
    <row r="89" ht="14.25" customHeight="1">
      <c r="A89" s="18"/>
      <c r="B89" s="18"/>
      <c r="C89" s="18"/>
      <c r="D89" s="18"/>
      <c r="E89" s="18"/>
      <c r="F89" s="18"/>
      <c r="G89" s="18"/>
      <c r="H89" s="18"/>
      <c r="I89" s="18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</row>
    <row r="90" ht="14.25" customHeight="1">
      <c r="A90" s="18"/>
      <c r="B90" s="18"/>
      <c r="C90" s="18"/>
      <c r="D90" s="18"/>
      <c r="E90" s="18"/>
      <c r="F90" s="18"/>
      <c r="G90" s="18"/>
      <c r="H90" s="18"/>
      <c r="I90" s="18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</row>
    <row r="91" ht="14.25" customHeight="1">
      <c r="A91" s="18"/>
      <c r="B91" s="18"/>
      <c r="C91" s="18"/>
      <c r="D91" s="18"/>
      <c r="E91" s="18"/>
      <c r="F91" s="18"/>
      <c r="G91" s="18"/>
      <c r="H91" s="18"/>
      <c r="I91" s="18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</row>
    <row r="92" ht="14.25" customHeight="1">
      <c r="A92" s="18"/>
      <c r="B92" s="18"/>
      <c r="C92" s="18"/>
      <c r="D92" s="18"/>
      <c r="E92" s="18"/>
      <c r="F92" s="18"/>
      <c r="G92" s="18"/>
      <c r="H92" s="18"/>
      <c r="I92" s="18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</row>
    <row r="93" ht="14.25" customHeight="1">
      <c r="A93" s="18"/>
      <c r="B93" s="18"/>
      <c r="C93" s="18"/>
      <c r="D93" s="18"/>
      <c r="E93" s="18"/>
      <c r="F93" s="18"/>
      <c r="G93" s="18"/>
      <c r="H93" s="18"/>
      <c r="I93" s="18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</row>
    <row r="94" ht="14.25" customHeight="1">
      <c r="A94" s="18"/>
      <c r="B94" s="18"/>
      <c r="C94" s="18"/>
      <c r="D94" s="18"/>
      <c r="E94" s="18"/>
      <c r="F94" s="18"/>
      <c r="G94" s="18"/>
      <c r="H94" s="18"/>
      <c r="I94" s="18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</row>
    <row r="95" ht="14.25" customHeight="1">
      <c r="A95" s="18"/>
      <c r="B95" s="18"/>
      <c r="C95" s="18"/>
      <c r="D95" s="18"/>
      <c r="E95" s="18"/>
      <c r="F95" s="18"/>
      <c r="G95" s="18"/>
      <c r="H95" s="18"/>
      <c r="I95" s="18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</row>
    <row r="96" ht="14.25" customHeight="1">
      <c r="A96" s="18"/>
      <c r="B96" s="18"/>
      <c r="C96" s="18"/>
      <c r="D96" s="18"/>
      <c r="E96" s="18"/>
      <c r="F96" s="18"/>
      <c r="G96" s="18"/>
      <c r="H96" s="18"/>
      <c r="I96" s="18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</row>
    <row r="97" ht="14.25" customHeight="1">
      <c r="A97" s="18"/>
      <c r="B97" s="18"/>
      <c r="C97" s="18"/>
      <c r="D97" s="18"/>
      <c r="E97" s="18"/>
      <c r="F97" s="18"/>
      <c r="G97" s="18"/>
      <c r="H97" s="18"/>
      <c r="I97" s="18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</row>
    <row r="98" ht="14.25" customHeight="1">
      <c r="A98" s="18"/>
      <c r="B98" s="18"/>
      <c r="C98" s="18"/>
      <c r="D98" s="18"/>
      <c r="E98" s="18"/>
      <c r="F98" s="18"/>
      <c r="G98" s="18"/>
      <c r="H98" s="18"/>
      <c r="I98" s="18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</row>
    <row r="99" ht="14.25" customHeight="1">
      <c r="A99" s="18"/>
      <c r="B99" s="18"/>
      <c r="C99" s="18"/>
      <c r="D99" s="18"/>
      <c r="E99" s="18"/>
      <c r="F99" s="18"/>
      <c r="G99" s="18"/>
      <c r="H99" s="18"/>
      <c r="I99" s="18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</row>
    <row r="100" ht="14.2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</row>
    <row r="101" ht="14.2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</row>
    <row r="102" ht="14.2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</row>
    <row r="103" ht="14.2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</row>
    <row r="104" ht="14.2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</row>
    <row r="105" ht="14.2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</row>
    <row r="106" ht="14.2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</row>
    <row r="107" ht="14.2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</row>
    <row r="108" ht="14.2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</row>
    <row r="109" ht="14.2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</row>
    <row r="110" ht="14.2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</row>
    <row r="111" ht="14.2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</row>
    <row r="112" ht="14.2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</row>
    <row r="113" ht="14.2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</row>
    <row r="114" ht="14.2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</row>
    <row r="115" ht="14.2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</row>
    <row r="116" ht="14.2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</row>
    <row r="117" ht="14.2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</row>
    <row r="118" ht="14.2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</row>
    <row r="119" ht="14.2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</row>
    <row r="120" ht="14.2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</row>
    <row r="121" ht="14.2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</row>
    <row r="122" ht="14.2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</row>
    <row r="123" ht="14.2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5"/>
    </row>
    <row r="124" ht="14.2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</row>
    <row r="125" ht="14.2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</row>
    <row r="126" ht="14.2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</row>
    <row r="127" ht="14.2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</row>
    <row r="128" ht="14.2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</row>
    <row r="129" ht="14.2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5"/>
    </row>
    <row r="130" ht="14.2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5"/>
    </row>
    <row r="131" ht="14.2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</row>
    <row r="132" ht="14.2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</row>
    <row r="133" ht="14.2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5"/>
    </row>
    <row r="134" ht="14.2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5"/>
    </row>
    <row r="135" ht="14.2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5"/>
    </row>
    <row r="136" ht="14.2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5"/>
    </row>
    <row r="137" ht="14.2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</row>
    <row r="138" ht="14.2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95"/>
      <c r="K138" s="95"/>
      <c r="L138" s="95"/>
      <c r="M138" s="95"/>
      <c r="N138" s="95"/>
      <c r="O138" s="95"/>
      <c r="P138" s="95"/>
      <c r="Q138" s="95"/>
      <c r="R138" s="95"/>
      <c r="S138" s="95"/>
      <c r="T138" s="95"/>
      <c r="U138" s="95"/>
    </row>
    <row r="139" ht="14.2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5"/>
    </row>
    <row r="140" ht="14.2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95"/>
      <c r="K140" s="95"/>
      <c r="L140" s="95"/>
      <c r="M140" s="95"/>
      <c r="N140" s="95"/>
      <c r="O140" s="95"/>
      <c r="P140" s="95"/>
      <c r="Q140" s="95"/>
      <c r="R140" s="95"/>
      <c r="S140" s="95"/>
      <c r="T140" s="95"/>
      <c r="U140" s="95"/>
    </row>
    <row r="141" ht="14.2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</row>
    <row r="142" ht="14.2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95"/>
      <c r="K142" s="95"/>
      <c r="L142" s="95"/>
      <c r="M142" s="95"/>
      <c r="N142" s="95"/>
      <c r="O142" s="95"/>
      <c r="P142" s="95"/>
      <c r="Q142" s="95"/>
      <c r="R142" s="95"/>
      <c r="S142" s="95"/>
      <c r="T142" s="95"/>
      <c r="U142" s="95"/>
    </row>
    <row r="143" ht="14.2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95"/>
      <c r="K143" s="95"/>
      <c r="L143" s="95"/>
      <c r="M143" s="95"/>
      <c r="N143" s="95"/>
      <c r="O143" s="95"/>
      <c r="P143" s="95"/>
      <c r="Q143" s="95"/>
      <c r="R143" s="95"/>
      <c r="S143" s="95"/>
      <c r="T143" s="95"/>
      <c r="U143" s="95"/>
    </row>
    <row r="144" ht="14.2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5"/>
    </row>
    <row r="145" ht="14.2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95"/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</row>
    <row r="146" ht="14.2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5"/>
      <c r="U146" s="95"/>
    </row>
    <row r="147" ht="14.2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95"/>
      <c r="K147" s="95"/>
      <c r="L147" s="95"/>
      <c r="M147" s="95"/>
      <c r="N147" s="95"/>
      <c r="O147" s="95"/>
      <c r="P147" s="95"/>
      <c r="Q147" s="95"/>
      <c r="R147" s="95"/>
      <c r="S147" s="95"/>
      <c r="T147" s="95"/>
      <c r="U147" s="95"/>
    </row>
    <row r="148" ht="14.2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95"/>
      <c r="K148" s="95"/>
      <c r="L148" s="95"/>
      <c r="M148" s="95"/>
      <c r="N148" s="95"/>
      <c r="O148" s="95"/>
      <c r="P148" s="95"/>
      <c r="Q148" s="95"/>
      <c r="R148" s="95"/>
      <c r="S148" s="95"/>
      <c r="T148" s="95"/>
      <c r="U148" s="95"/>
    </row>
    <row r="149" ht="14.2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95"/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</row>
    <row r="150" ht="14.2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</row>
    <row r="151" ht="14.2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</row>
    <row r="152" ht="14.2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</row>
    <row r="153" ht="14.2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95"/>
      <c r="K153" s="95"/>
      <c r="L153" s="95"/>
      <c r="M153" s="95"/>
      <c r="N153" s="95"/>
      <c r="O153" s="95"/>
      <c r="P153" s="95"/>
      <c r="Q153" s="95"/>
      <c r="R153" s="95"/>
      <c r="S153" s="95"/>
      <c r="T153" s="95"/>
      <c r="U153" s="95"/>
    </row>
    <row r="154" ht="14.2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</row>
    <row r="155" ht="14.2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</row>
    <row r="156" ht="14.2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95"/>
      <c r="K156" s="95"/>
      <c r="L156" s="95"/>
      <c r="M156" s="95"/>
      <c r="N156" s="95"/>
      <c r="O156" s="95"/>
      <c r="P156" s="95"/>
      <c r="Q156" s="95"/>
      <c r="R156" s="95"/>
      <c r="S156" s="95"/>
      <c r="T156" s="95"/>
      <c r="U156" s="95"/>
    </row>
    <row r="157" ht="14.2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</row>
    <row r="158" ht="14.2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95"/>
      <c r="K158" s="95"/>
      <c r="L158" s="95"/>
      <c r="M158" s="95"/>
      <c r="N158" s="95"/>
      <c r="O158" s="95"/>
      <c r="P158" s="95"/>
      <c r="Q158" s="95"/>
      <c r="R158" s="95"/>
      <c r="S158" s="95"/>
      <c r="T158" s="95"/>
      <c r="U158" s="95"/>
    </row>
    <row r="159" ht="14.2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95"/>
      <c r="K159" s="95"/>
      <c r="L159" s="95"/>
      <c r="M159" s="95"/>
      <c r="N159" s="95"/>
      <c r="O159" s="95"/>
      <c r="P159" s="95"/>
      <c r="Q159" s="95"/>
      <c r="R159" s="95"/>
      <c r="S159" s="95"/>
      <c r="T159" s="95"/>
      <c r="U159" s="95"/>
    </row>
    <row r="160" ht="14.2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95"/>
      <c r="K160" s="95"/>
      <c r="L160" s="95"/>
      <c r="M160" s="95"/>
      <c r="N160" s="95"/>
      <c r="O160" s="95"/>
      <c r="P160" s="95"/>
      <c r="Q160" s="95"/>
      <c r="R160" s="95"/>
      <c r="S160" s="95"/>
      <c r="T160" s="95"/>
      <c r="U160" s="95"/>
    </row>
    <row r="161" ht="14.2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95"/>
      <c r="K161" s="95"/>
      <c r="L161" s="95"/>
      <c r="M161" s="95"/>
      <c r="N161" s="95"/>
      <c r="O161" s="95"/>
      <c r="P161" s="95"/>
      <c r="Q161" s="95"/>
      <c r="R161" s="95"/>
      <c r="S161" s="95"/>
      <c r="T161" s="95"/>
      <c r="U161" s="95"/>
    </row>
    <row r="162" ht="14.2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95"/>
      <c r="K162" s="95"/>
      <c r="L162" s="95"/>
      <c r="M162" s="95"/>
      <c r="N162" s="95"/>
      <c r="O162" s="95"/>
      <c r="P162" s="95"/>
      <c r="Q162" s="95"/>
      <c r="R162" s="95"/>
      <c r="S162" s="95"/>
      <c r="T162" s="95"/>
      <c r="U162" s="95"/>
    </row>
    <row r="163" ht="14.2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95"/>
      <c r="K163" s="95"/>
      <c r="L163" s="95"/>
      <c r="M163" s="95"/>
      <c r="N163" s="95"/>
      <c r="O163" s="95"/>
      <c r="P163" s="95"/>
      <c r="Q163" s="95"/>
      <c r="R163" s="95"/>
      <c r="S163" s="95"/>
      <c r="T163" s="95"/>
      <c r="U163" s="95"/>
    </row>
    <row r="164" ht="14.2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95"/>
      <c r="K164" s="95"/>
      <c r="L164" s="95"/>
      <c r="M164" s="95"/>
      <c r="N164" s="95"/>
      <c r="O164" s="95"/>
      <c r="P164" s="95"/>
      <c r="Q164" s="95"/>
      <c r="R164" s="95"/>
      <c r="S164" s="95"/>
      <c r="T164" s="95"/>
      <c r="U164" s="95"/>
    </row>
    <row r="165" ht="14.2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95"/>
      <c r="K165" s="95"/>
      <c r="L165" s="95"/>
      <c r="M165" s="95"/>
      <c r="N165" s="95"/>
      <c r="O165" s="95"/>
      <c r="P165" s="95"/>
      <c r="Q165" s="95"/>
      <c r="R165" s="95"/>
      <c r="S165" s="95"/>
      <c r="T165" s="95"/>
      <c r="U165" s="95"/>
    </row>
    <row r="166" ht="14.2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</row>
    <row r="167" ht="14.2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95"/>
      <c r="K167" s="95"/>
      <c r="L167" s="95"/>
      <c r="M167" s="95"/>
      <c r="N167" s="95"/>
      <c r="O167" s="95"/>
      <c r="P167" s="95"/>
      <c r="Q167" s="95"/>
      <c r="R167" s="95"/>
      <c r="S167" s="95"/>
      <c r="T167" s="95"/>
      <c r="U167" s="95"/>
    </row>
    <row r="168" ht="14.2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95"/>
      <c r="K168" s="95"/>
      <c r="L168" s="95"/>
      <c r="M168" s="95"/>
      <c r="N168" s="95"/>
      <c r="O168" s="95"/>
      <c r="P168" s="95"/>
      <c r="Q168" s="95"/>
      <c r="R168" s="95"/>
      <c r="S168" s="95"/>
      <c r="T168" s="95"/>
      <c r="U168" s="95"/>
    </row>
    <row r="169" ht="14.2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95"/>
      <c r="K169" s="95"/>
      <c r="L169" s="95"/>
      <c r="M169" s="95"/>
      <c r="N169" s="95"/>
      <c r="O169" s="95"/>
      <c r="P169" s="95"/>
      <c r="Q169" s="95"/>
      <c r="R169" s="95"/>
      <c r="S169" s="95"/>
      <c r="T169" s="95"/>
      <c r="U169" s="95"/>
    </row>
    <row r="170" ht="14.2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/>
      <c r="U170" s="95"/>
    </row>
    <row r="171" ht="14.2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95"/>
      <c r="K171" s="95"/>
      <c r="L171" s="95"/>
      <c r="M171" s="95"/>
      <c r="N171" s="95"/>
      <c r="O171" s="95"/>
      <c r="P171" s="95"/>
      <c r="Q171" s="95"/>
      <c r="R171" s="95"/>
      <c r="S171" s="95"/>
      <c r="T171" s="95"/>
      <c r="U171" s="95"/>
    </row>
    <row r="172" ht="14.2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95"/>
      <c r="K172" s="95"/>
      <c r="L172" s="95"/>
      <c r="M172" s="95"/>
      <c r="N172" s="95"/>
      <c r="O172" s="95"/>
      <c r="P172" s="95"/>
      <c r="Q172" s="95"/>
      <c r="R172" s="95"/>
      <c r="S172" s="95"/>
      <c r="T172" s="95"/>
      <c r="U172" s="95"/>
    </row>
    <row r="173" ht="14.2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</row>
    <row r="174" ht="14.2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</row>
    <row r="175" ht="14.2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95"/>
      <c r="K175" s="95"/>
      <c r="L175" s="95"/>
      <c r="M175" s="95"/>
      <c r="N175" s="95"/>
      <c r="O175" s="95"/>
      <c r="P175" s="95"/>
      <c r="Q175" s="95"/>
      <c r="R175" s="95"/>
      <c r="S175" s="95"/>
      <c r="T175" s="95"/>
      <c r="U175" s="95"/>
    </row>
    <row r="176" ht="14.2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95"/>
      <c r="K176" s="95"/>
      <c r="L176" s="95"/>
      <c r="M176" s="95"/>
      <c r="N176" s="95"/>
      <c r="O176" s="95"/>
      <c r="P176" s="95"/>
      <c r="Q176" s="95"/>
      <c r="R176" s="95"/>
      <c r="S176" s="95"/>
      <c r="T176" s="95"/>
      <c r="U176" s="95"/>
    </row>
    <row r="177" ht="14.2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</row>
    <row r="178" ht="14.2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95"/>
      <c r="K178" s="95"/>
      <c r="L178" s="95"/>
      <c r="M178" s="95"/>
      <c r="N178" s="95"/>
      <c r="O178" s="95"/>
      <c r="P178" s="95"/>
      <c r="Q178" s="95"/>
      <c r="R178" s="95"/>
      <c r="S178" s="95"/>
      <c r="T178" s="95"/>
      <c r="U178" s="95"/>
    </row>
    <row r="179" ht="14.2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</row>
    <row r="180" ht="14.2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</row>
    <row r="181" ht="14.2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95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</row>
    <row r="182" ht="14.2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</row>
    <row r="183" ht="14.2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</row>
    <row r="184" ht="14.2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95"/>
      <c r="K184" s="95"/>
      <c r="L184" s="95"/>
      <c r="M184" s="95"/>
      <c r="N184" s="95"/>
      <c r="O184" s="95"/>
      <c r="P184" s="95"/>
      <c r="Q184" s="95"/>
      <c r="R184" s="95"/>
      <c r="S184" s="95"/>
      <c r="T184" s="95"/>
      <c r="U184" s="95"/>
    </row>
    <row r="185" ht="14.2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95"/>
      <c r="K185" s="95"/>
      <c r="L185" s="95"/>
      <c r="M185" s="95"/>
      <c r="N185" s="95"/>
      <c r="O185" s="95"/>
      <c r="P185" s="95"/>
      <c r="Q185" s="95"/>
      <c r="R185" s="95"/>
      <c r="S185" s="95"/>
      <c r="T185" s="95"/>
      <c r="U185" s="95"/>
    </row>
    <row r="186" ht="14.2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95"/>
      <c r="K186" s="95"/>
      <c r="L186" s="95"/>
      <c r="M186" s="95"/>
      <c r="N186" s="95"/>
      <c r="O186" s="95"/>
      <c r="P186" s="95"/>
      <c r="Q186" s="95"/>
      <c r="R186" s="95"/>
      <c r="S186" s="95"/>
      <c r="T186" s="95"/>
      <c r="U186" s="95"/>
    </row>
    <row r="187" ht="14.2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95"/>
      <c r="K187" s="95"/>
      <c r="L187" s="95"/>
      <c r="M187" s="95"/>
      <c r="N187" s="95"/>
      <c r="O187" s="95"/>
      <c r="P187" s="95"/>
      <c r="Q187" s="95"/>
      <c r="R187" s="95"/>
      <c r="S187" s="95"/>
      <c r="T187" s="95"/>
      <c r="U187" s="95"/>
    </row>
    <row r="188" ht="14.2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</row>
    <row r="189" ht="14.2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95"/>
      <c r="K189" s="95"/>
      <c r="L189" s="95"/>
      <c r="M189" s="95"/>
      <c r="N189" s="95"/>
      <c r="O189" s="95"/>
      <c r="P189" s="95"/>
      <c r="Q189" s="95"/>
      <c r="R189" s="95"/>
      <c r="S189" s="95"/>
      <c r="T189" s="95"/>
      <c r="U189" s="95"/>
    </row>
    <row r="190" ht="14.2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95"/>
      <c r="K190" s="95"/>
      <c r="L190" s="95"/>
      <c r="M190" s="95"/>
      <c r="N190" s="95"/>
      <c r="O190" s="95"/>
      <c r="P190" s="95"/>
      <c r="Q190" s="95"/>
      <c r="R190" s="95"/>
      <c r="S190" s="95"/>
      <c r="T190" s="95"/>
      <c r="U190" s="95"/>
    </row>
    <row r="191" ht="14.2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</row>
    <row r="192" ht="14.2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95"/>
      <c r="K192" s="95"/>
      <c r="L192" s="95"/>
      <c r="M192" s="95"/>
      <c r="N192" s="95"/>
      <c r="O192" s="95"/>
      <c r="P192" s="95"/>
      <c r="Q192" s="95"/>
      <c r="R192" s="95"/>
      <c r="S192" s="95"/>
      <c r="T192" s="95"/>
      <c r="U192" s="95"/>
    </row>
    <row r="193" ht="14.2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95"/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/>
    </row>
    <row r="194" ht="14.2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95"/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</row>
    <row r="195" ht="14.2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95"/>
      <c r="K195" s="95"/>
      <c r="L195" s="95"/>
      <c r="M195" s="95"/>
      <c r="N195" s="95"/>
      <c r="O195" s="95"/>
      <c r="P195" s="95"/>
      <c r="Q195" s="95"/>
      <c r="R195" s="95"/>
      <c r="S195" s="95"/>
      <c r="T195" s="95"/>
      <c r="U195" s="95"/>
    </row>
    <row r="196" ht="14.2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95"/>
      <c r="K196" s="95"/>
      <c r="L196" s="95"/>
      <c r="M196" s="95"/>
      <c r="N196" s="95"/>
      <c r="O196" s="95"/>
      <c r="P196" s="95"/>
      <c r="Q196" s="95"/>
      <c r="R196" s="95"/>
      <c r="S196" s="95"/>
      <c r="T196" s="95"/>
      <c r="U196" s="95"/>
    </row>
    <row r="197" ht="14.2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</row>
    <row r="198" ht="14.2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95"/>
      <c r="K198" s="95"/>
      <c r="L198" s="95"/>
      <c r="M198" s="95"/>
      <c r="N198" s="95"/>
      <c r="O198" s="95"/>
      <c r="P198" s="95"/>
      <c r="Q198" s="95"/>
      <c r="R198" s="95"/>
      <c r="S198" s="95"/>
      <c r="T198" s="95"/>
      <c r="U198" s="95"/>
    </row>
    <row r="199" ht="14.2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95"/>
      <c r="K199" s="95"/>
      <c r="L199" s="95"/>
      <c r="M199" s="95"/>
      <c r="N199" s="95"/>
      <c r="O199" s="95"/>
      <c r="P199" s="95"/>
      <c r="Q199" s="95"/>
      <c r="R199" s="95"/>
      <c r="S199" s="95"/>
      <c r="T199" s="95"/>
      <c r="U199" s="95"/>
    </row>
    <row r="200" ht="14.2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95"/>
      <c r="K200" s="95"/>
      <c r="L200" s="95"/>
      <c r="M200" s="95"/>
      <c r="N200" s="95"/>
      <c r="O200" s="95"/>
      <c r="P200" s="95"/>
      <c r="Q200" s="95"/>
      <c r="R200" s="95"/>
      <c r="S200" s="95"/>
      <c r="T200" s="95"/>
      <c r="U200" s="95"/>
    </row>
    <row r="201" ht="14.2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95"/>
      <c r="K201" s="95"/>
      <c r="L201" s="95"/>
      <c r="M201" s="95"/>
      <c r="N201" s="95"/>
      <c r="O201" s="95"/>
      <c r="P201" s="95"/>
      <c r="Q201" s="95"/>
      <c r="R201" s="95"/>
      <c r="S201" s="95"/>
      <c r="T201" s="95"/>
      <c r="U201" s="95"/>
    </row>
    <row r="202" ht="14.2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95"/>
      <c r="K202" s="95"/>
      <c r="L202" s="95"/>
      <c r="M202" s="95"/>
      <c r="N202" s="95"/>
      <c r="O202" s="95"/>
      <c r="P202" s="95"/>
      <c r="Q202" s="95"/>
      <c r="R202" s="95"/>
      <c r="S202" s="95"/>
      <c r="T202" s="95"/>
      <c r="U202" s="95"/>
    </row>
    <row r="203" ht="14.2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95"/>
      <c r="K203" s="95"/>
      <c r="L203" s="95"/>
      <c r="M203" s="95"/>
      <c r="N203" s="95"/>
      <c r="O203" s="95"/>
      <c r="P203" s="95"/>
      <c r="Q203" s="95"/>
      <c r="R203" s="95"/>
      <c r="S203" s="95"/>
      <c r="T203" s="95"/>
      <c r="U203" s="95"/>
    </row>
    <row r="204" ht="14.2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95"/>
      <c r="K204" s="95"/>
      <c r="L204" s="95"/>
      <c r="M204" s="95"/>
      <c r="N204" s="95"/>
      <c r="O204" s="95"/>
      <c r="P204" s="95"/>
      <c r="Q204" s="95"/>
      <c r="R204" s="95"/>
      <c r="S204" s="95"/>
      <c r="T204" s="95"/>
      <c r="U204" s="95"/>
    </row>
    <row r="205" ht="14.2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95"/>
      <c r="K205" s="95"/>
      <c r="L205" s="95"/>
      <c r="M205" s="95"/>
      <c r="N205" s="95"/>
      <c r="O205" s="95"/>
      <c r="P205" s="95"/>
      <c r="Q205" s="95"/>
      <c r="R205" s="95"/>
      <c r="S205" s="95"/>
      <c r="T205" s="95"/>
      <c r="U205" s="95"/>
    </row>
    <row r="206" ht="14.2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95"/>
      <c r="K206" s="95"/>
      <c r="L206" s="95"/>
      <c r="M206" s="95"/>
      <c r="N206" s="95"/>
      <c r="O206" s="95"/>
      <c r="P206" s="95"/>
      <c r="Q206" s="95"/>
      <c r="R206" s="95"/>
      <c r="S206" s="95"/>
      <c r="T206" s="95"/>
      <c r="U206" s="95"/>
    </row>
    <row r="207" ht="14.2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95"/>
      <c r="K207" s="95"/>
      <c r="L207" s="95"/>
      <c r="M207" s="95"/>
      <c r="N207" s="95"/>
      <c r="O207" s="95"/>
      <c r="P207" s="95"/>
      <c r="Q207" s="95"/>
      <c r="R207" s="95"/>
      <c r="S207" s="95"/>
      <c r="T207" s="95"/>
      <c r="U207" s="95"/>
    </row>
    <row r="208" ht="14.2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95"/>
      <c r="K208" s="95"/>
      <c r="L208" s="95"/>
      <c r="M208" s="95"/>
      <c r="N208" s="95"/>
      <c r="O208" s="95"/>
      <c r="P208" s="95"/>
      <c r="Q208" s="95"/>
      <c r="R208" s="95"/>
      <c r="S208" s="95"/>
      <c r="T208" s="95"/>
      <c r="U208" s="95"/>
    </row>
    <row r="209" ht="14.2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95"/>
      <c r="K209" s="95"/>
      <c r="L209" s="95"/>
      <c r="M209" s="95"/>
      <c r="N209" s="95"/>
      <c r="O209" s="95"/>
      <c r="P209" s="95"/>
      <c r="Q209" s="95"/>
      <c r="R209" s="95"/>
      <c r="S209" s="95"/>
      <c r="T209" s="95"/>
      <c r="U209" s="95"/>
    </row>
    <row r="210" ht="14.2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95"/>
      <c r="K210" s="95"/>
      <c r="L210" s="95"/>
      <c r="M210" s="95"/>
      <c r="N210" s="95"/>
      <c r="O210" s="95"/>
      <c r="P210" s="95"/>
      <c r="Q210" s="95"/>
      <c r="R210" s="95"/>
      <c r="S210" s="95"/>
      <c r="T210" s="95"/>
      <c r="U210" s="95"/>
    </row>
    <row r="211" ht="14.2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95"/>
      <c r="K211" s="95"/>
      <c r="L211" s="95"/>
      <c r="M211" s="95"/>
      <c r="N211" s="95"/>
      <c r="O211" s="95"/>
      <c r="P211" s="95"/>
      <c r="Q211" s="95"/>
      <c r="R211" s="95"/>
      <c r="S211" s="95"/>
      <c r="T211" s="95"/>
      <c r="U211" s="95"/>
    </row>
    <row r="212" ht="14.2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95"/>
      <c r="K212" s="95"/>
      <c r="L212" s="95"/>
      <c r="M212" s="95"/>
      <c r="N212" s="95"/>
      <c r="O212" s="95"/>
      <c r="P212" s="95"/>
      <c r="Q212" s="95"/>
      <c r="R212" s="95"/>
      <c r="S212" s="95"/>
      <c r="T212" s="95"/>
      <c r="U212" s="95"/>
    </row>
    <row r="213" ht="15.75" customHeight="1">
      <c r="A213" s="95"/>
      <c r="B213" s="95"/>
      <c r="C213" s="95"/>
      <c r="D213" s="95"/>
      <c r="E213" s="95"/>
      <c r="F213" s="95"/>
      <c r="G213" s="95"/>
      <c r="H213" s="95"/>
      <c r="I213" s="95"/>
      <c r="J213" s="95"/>
      <c r="K213" s="95"/>
      <c r="L213" s="95"/>
      <c r="M213" s="95"/>
      <c r="N213" s="95"/>
      <c r="O213" s="95"/>
      <c r="P213" s="95"/>
      <c r="Q213" s="95"/>
      <c r="R213" s="95"/>
      <c r="S213" s="95"/>
      <c r="T213" s="95"/>
      <c r="U213" s="95"/>
    </row>
    <row r="214" ht="15.75" customHeight="1">
      <c r="A214" s="95"/>
      <c r="B214" s="95"/>
      <c r="C214" s="95"/>
      <c r="D214" s="95"/>
      <c r="E214" s="95"/>
      <c r="F214" s="95"/>
      <c r="G214" s="95"/>
      <c r="H214" s="95"/>
      <c r="I214" s="95"/>
      <c r="J214" s="95"/>
      <c r="K214" s="95"/>
      <c r="L214" s="95"/>
      <c r="M214" s="95"/>
      <c r="N214" s="95"/>
      <c r="O214" s="95"/>
      <c r="P214" s="95"/>
      <c r="Q214" s="95"/>
      <c r="R214" s="95"/>
      <c r="S214" s="95"/>
      <c r="T214" s="95"/>
      <c r="U214" s="95"/>
    </row>
    <row r="215" ht="15.75" customHeight="1">
      <c r="A215" s="95"/>
      <c r="B215" s="95"/>
      <c r="C215" s="95"/>
      <c r="D215" s="95"/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  <c r="S215" s="95"/>
      <c r="T215" s="95"/>
      <c r="U215" s="95"/>
    </row>
    <row r="216" ht="15.75" customHeight="1">
      <c r="A216" s="95"/>
      <c r="B216" s="95"/>
      <c r="C216" s="95"/>
      <c r="D216" s="95"/>
      <c r="E216" s="95"/>
      <c r="F216" s="95"/>
      <c r="G216" s="95"/>
      <c r="H216" s="95"/>
      <c r="I216" s="95"/>
      <c r="J216" s="95"/>
      <c r="K216" s="95"/>
      <c r="L216" s="95"/>
      <c r="M216" s="95"/>
      <c r="N216" s="95"/>
      <c r="O216" s="95"/>
      <c r="P216" s="95"/>
      <c r="Q216" s="95"/>
      <c r="R216" s="95"/>
      <c r="S216" s="95"/>
      <c r="T216" s="95"/>
      <c r="U216" s="95"/>
    </row>
    <row r="217" ht="15.75" customHeight="1">
      <c r="A217" s="95"/>
      <c r="B217" s="95"/>
      <c r="C217" s="95"/>
      <c r="D217" s="95"/>
      <c r="E217" s="95"/>
      <c r="F217" s="95"/>
      <c r="G217" s="95"/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  <c r="S217" s="95"/>
      <c r="T217" s="95"/>
      <c r="U217" s="95"/>
    </row>
    <row r="218" ht="15.75" customHeight="1">
      <c r="A218" s="95"/>
      <c r="B218" s="95"/>
      <c r="C218" s="95"/>
      <c r="D218" s="95"/>
      <c r="E218" s="95"/>
      <c r="F218" s="95"/>
      <c r="G218" s="95"/>
      <c r="H218" s="95"/>
      <c r="I218" s="95"/>
      <c r="J218" s="95"/>
      <c r="K218" s="95"/>
      <c r="L218" s="95"/>
      <c r="M218" s="95"/>
      <c r="N218" s="95"/>
      <c r="O218" s="95"/>
      <c r="P218" s="95"/>
      <c r="Q218" s="95"/>
      <c r="R218" s="95"/>
      <c r="S218" s="95"/>
      <c r="T218" s="95"/>
      <c r="U218" s="95"/>
    </row>
    <row r="219" ht="15.75" customHeight="1">
      <c r="A219" s="95"/>
      <c r="B219" s="95"/>
      <c r="C219" s="95"/>
      <c r="D219" s="95"/>
      <c r="E219" s="95"/>
      <c r="F219" s="95"/>
      <c r="G219" s="95"/>
      <c r="H219" s="95"/>
      <c r="I219" s="95"/>
      <c r="J219" s="95"/>
      <c r="K219" s="95"/>
      <c r="L219" s="95"/>
      <c r="M219" s="95"/>
      <c r="N219" s="95"/>
      <c r="O219" s="95"/>
      <c r="P219" s="95"/>
      <c r="Q219" s="95"/>
      <c r="R219" s="95"/>
      <c r="S219" s="95"/>
      <c r="T219" s="95"/>
      <c r="U219" s="95"/>
    </row>
    <row r="220" ht="15.75" customHeight="1">
      <c r="A220" s="95"/>
      <c r="B220" s="95"/>
      <c r="C220" s="95"/>
      <c r="D220" s="95"/>
      <c r="E220" s="95"/>
      <c r="F220" s="95"/>
      <c r="G220" s="95"/>
      <c r="H220" s="95"/>
      <c r="I220" s="95"/>
      <c r="J220" s="95"/>
      <c r="K220" s="95"/>
      <c r="L220" s="95"/>
      <c r="M220" s="95"/>
      <c r="N220" s="95"/>
      <c r="O220" s="95"/>
      <c r="P220" s="95"/>
      <c r="Q220" s="95"/>
      <c r="R220" s="95"/>
      <c r="S220" s="95"/>
      <c r="T220" s="95"/>
      <c r="U220" s="95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A11:C11"/>
    <mergeCell ref="A12:B12"/>
    <mergeCell ref="A13:B13"/>
    <mergeCell ref="A14:A15"/>
    <mergeCell ref="B14:C14"/>
    <mergeCell ref="B15:C15"/>
    <mergeCell ref="A1:G2"/>
    <mergeCell ref="E4:E9"/>
    <mergeCell ref="F4:F6"/>
    <mergeCell ref="G4:G6"/>
    <mergeCell ref="B5:B6"/>
    <mergeCell ref="C5:C6"/>
    <mergeCell ref="B7:B8"/>
  </mergeCells>
  <printOptions horizontalCentered="1" verticalCentered="1"/>
  <pageMargins bottom="0.7875" footer="0.0" header="0.0" left="0.7875" right="0.7875" top="0.7875"/>
  <pageSetup paperSize="9" scale="98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2.25"/>
    <col customWidth="1" min="2" max="2" width="20.63"/>
    <col customWidth="1" min="3" max="3" width="11.5"/>
    <col customWidth="1" min="4" max="4" width="15.63"/>
    <col customWidth="1" min="5" max="6" width="15.13"/>
    <col customWidth="1" min="7" max="7" width="11.5"/>
    <col customWidth="1" min="8" max="8" width="15.38"/>
    <col customWidth="1" min="9" max="26" width="11.5"/>
  </cols>
  <sheetData>
    <row r="1" ht="21.75" customHeight="1">
      <c r="A1" s="112" t="s">
        <v>159</v>
      </c>
      <c r="B1" s="23"/>
      <c r="C1" s="23"/>
      <c r="D1" s="23"/>
      <c r="E1" s="23"/>
      <c r="F1" s="24"/>
      <c r="G1" s="41"/>
      <c r="H1" s="41"/>
      <c r="I1" s="55"/>
      <c r="J1" s="55"/>
      <c r="K1" s="55"/>
      <c r="L1" s="55"/>
      <c r="M1" s="55"/>
      <c r="N1" s="55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ht="14.25" customHeight="1">
      <c r="A2" s="28"/>
      <c r="B2" s="29"/>
      <c r="C2" s="29"/>
      <c r="D2" s="29"/>
      <c r="E2" s="29"/>
      <c r="F2" s="30"/>
      <c r="G2" s="41"/>
      <c r="H2" s="41"/>
      <c r="I2" s="55"/>
      <c r="J2" s="55"/>
      <c r="K2" s="55"/>
      <c r="L2" s="55"/>
      <c r="M2" s="55"/>
      <c r="N2" s="55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>
      <c r="A3" s="113" t="s">
        <v>160</v>
      </c>
      <c r="B3" s="113" t="s">
        <v>161</v>
      </c>
      <c r="C3" s="113" t="s">
        <v>139</v>
      </c>
      <c r="D3" s="114" t="s">
        <v>162</v>
      </c>
      <c r="E3" s="115" t="s">
        <v>163</v>
      </c>
      <c r="F3" s="115" t="s">
        <v>164</v>
      </c>
      <c r="G3" s="41"/>
      <c r="H3" s="41"/>
      <c r="I3" s="55"/>
      <c r="J3" s="55"/>
      <c r="K3" s="55"/>
      <c r="L3" s="116"/>
      <c r="M3" s="4"/>
      <c r="N3" s="4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ht="14.25" customHeight="1">
      <c r="A4" s="97" t="s">
        <v>165</v>
      </c>
      <c r="B4" s="97" t="s">
        <v>165</v>
      </c>
      <c r="C4" s="117">
        <v>1.0</v>
      </c>
      <c r="D4" s="118">
        <v>0.0</v>
      </c>
      <c r="E4" s="119">
        <f>D4*C4</f>
        <v>0</v>
      </c>
      <c r="F4" s="119">
        <f>E4/12</f>
        <v>0</v>
      </c>
      <c r="G4" s="41"/>
      <c r="H4" s="41"/>
      <c r="I4" s="18"/>
      <c r="J4" s="18"/>
      <c r="K4" s="18"/>
      <c r="L4" s="120"/>
      <c r="M4" s="120"/>
      <c r="N4" s="120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ht="14.25" customHeight="1">
      <c r="A5" s="41"/>
      <c r="B5" s="41"/>
      <c r="C5" s="41"/>
      <c r="D5" s="121">
        <f t="shared" ref="D5:F5" si="1">SUM(D4)</f>
        <v>0</v>
      </c>
      <c r="E5" s="121">
        <f t="shared" si="1"/>
        <v>0</v>
      </c>
      <c r="F5" s="122">
        <f t="shared" si="1"/>
        <v>0</v>
      </c>
      <c r="G5" s="41"/>
      <c r="H5" s="41"/>
      <c r="I5" s="41"/>
      <c r="J5" s="41"/>
      <c r="K5" s="41"/>
      <c r="L5" s="123"/>
      <c r="M5" s="123"/>
      <c r="N5" s="123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ht="14.25" customHeight="1">
      <c r="A6" s="50"/>
      <c r="B6" s="50"/>
      <c r="C6" s="50"/>
      <c r="D6" s="50"/>
      <c r="E6" s="50"/>
      <c r="F6" s="50"/>
      <c r="G6" s="41"/>
      <c r="H6" s="41"/>
      <c r="I6" s="41"/>
      <c r="J6" s="41"/>
      <c r="K6" s="41"/>
      <c r="L6" s="41"/>
      <c r="M6" s="120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ht="14.25" customHeight="1">
      <c r="A7" s="112" t="s">
        <v>105</v>
      </c>
      <c r="B7" s="23"/>
      <c r="C7" s="23"/>
      <c r="D7" s="23"/>
      <c r="E7" s="23"/>
      <c r="F7" s="24"/>
      <c r="G7" s="41"/>
      <c r="H7" s="41"/>
      <c r="I7" s="41"/>
      <c r="J7" s="41"/>
      <c r="K7" s="41"/>
      <c r="L7" s="41"/>
      <c r="M7" s="120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ht="12.75" customHeight="1">
      <c r="A8" s="28"/>
      <c r="B8" s="29"/>
      <c r="C8" s="29"/>
      <c r="D8" s="29"/>
      <c r="E8" s="29"/>
      <c r="F8" s="30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>
      <c r="A9" s="113" t="s">
        <v>160</v>
      </c>
      <c r="B9" s="113" t="s">
        <v>161</v>
      </c>
      <c r="C9" s="113" t="s">
        <v>139</v>
      </c>
      <c r="D9" s="114" t="s">
        <v>162</v>
      </c>
      <c r="E9" s="115" t="s">
        <v>163</v>
      </c>
      <c r="F9" s="115" t="s">
        <v>164</v>
      </c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ht="12.75" customHeight="1">
      <c r="A10" s="97" t="s">
        <v>166</v>
      </c>
      <c r="B10" s="97" t="s">
        <v>166</v>
      </c>
      <c r="C10" s="124">
        <v>1.0</v>
      </c>
      <c r="D10" s="118">
        <v>0.0</v>
      </c>
      <c r="E10" s="119">
        <f>D10*C10</f>
        <v>0</v>
      </c>
      <c r="F10" s="119">
        <f>(E10/17)/60</f>
        <v>0</v>
      </c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ht="12.75" customHeight="1">
      <c r="A11" s="41"/>
      <c r="B11" s="41"/>
      <c r="C11" s="41"/>
      <c r="D11" s="125"/>
      <c r="E11" s="125"/>
      <c r="F11" s="122">
        <f>F10</f>
        <v>0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ht="12.75" customHeight="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ht="12.75" customHeight="1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ht="12.75" customHeight="1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ht="12.75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ht="12.75" customHeight="1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ht="12.75" customHeight="1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ht="12.75" customHeight="1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ht="12.75" customHeight="1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ht="12.75" customHeight="1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ht="12.75" customHeight="1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ht="12.75" customHeight="1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ht="12.75" customHeight="1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ht="12.75" customHeight="1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ht="12.75" customHeight="1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ht="12.75" customHeight="1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ht="12.75" customHeight="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ht="12.75" customHeight="1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ht="12.75" customHeight="1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ht="12.75" customHeight="1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ht="12.75" customHeigh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ht="12.75" customHeight="1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ht="12.75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ht="12.75" customHeight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ht="12.75" customHeight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ht="12.75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ht="12.75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ht="12.7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ht="12.7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ht="12.75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ht="12.75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ht="12.75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ht="12.75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ht="12.75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ht="12.75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ht="12.75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ht="12.75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ht="12.75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ht="12.75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ht="12.75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ht="12.75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ht="12.75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ht="12.75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ht="12.75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ht="12.75" customHeight="1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ht="12.75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ht="12.75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ht="12.75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ht="12.75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ht="12.75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ht="12.75" customHeight="1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ht="12.75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ht="12.75" customHeight="1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ht="12.75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ht="12.75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ht="12.7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ht="12.75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ht="12.75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ht="12.75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ht="12.75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ht="12.75" customHeight="1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ht="12.75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ht="12.75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ht="12.75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ht="12.75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ht="12.75" customHeight="1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ht="12.75" customHeight="1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ht="12.75" customHeight="1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ht="12.75" customHeight="1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ht="12.75" customHeight="1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ht="12.75" customHeight="1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ht="12.75" customHeight="1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ht="12.75" customHeight="1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ht="12.75" customHeight="1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ht="12.75" customHeight="1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ht="12.75" customHeight="1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ht="12.75" customHeight="1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ht="12.75" customHeight="1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ht="12.75" customHeight="1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ht="12.75" customHeight="1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ht="12.75" customHeight="1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ht="12.75" customHeight="1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ht="12.75" customHeight="1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ht="12.75" customHeight="1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ht="12.75" customHeight="1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ht="12.75" customHeight="1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ht="12.75" customHeight="1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ht="12.75" customHeight="1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ht="12.75" customHeight="1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ht="12.75" customHeight="1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ht="12.75" customHeight="1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ht="12.75" customHeight="1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ht="12.75" customHeight="1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ht="12.75" customHeight="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ht="12.75" customHeight="1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ht="12.75" customHeight="1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ht="12.75" customHeight="1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ht="12.75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ht="12.75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ht="12.75" customHeight="1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ht="12.75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ht="12.75" customHeight="1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ht="12.75" customHeight="1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ht="12.75" customHeight="1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ht="12.75" customHeight="1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ht="12.75" customHeight="1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ht="12.75" customHeigh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ht="12.75" customHeight="1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ht="12.75" customHeigh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ht="12.75" customHeight="1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ht="12.75" customHeight="1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ht="12.75" customHeight="1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ht="12.75" customHeigh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ht="12.75" customHeight="1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ht="12.75" customHeigh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ht="12.75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ht="12.75" customHeight="1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ht="12.75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ht="12.75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ht="12.75" customHeight="1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ht="12.75" customHeigh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ht="12.75" customHeight="1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ht="12.75" customHeight="1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ht="12.75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ht="12.75" customHeight="1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ht="12.75" customHeight="1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ht="12.75" customHeight="1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ht="12.75" customHeight="1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ht="12.75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ht="12.75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ht="12.75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ht="12.75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ht="12.75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ht="12.7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ht="12.7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ht="12.7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ht="12.7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ht="12.7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ht="12.7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ht="12.7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ht="12.7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ht="12.75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ht="12.75" customHeight="1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ht="12.75" customHeight="1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ht="12.75" customHeight="1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ht="12.75" customHeight="1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ht="12.75" customHeight="1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ht="12.75" customHeight="1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ht="12.75" customHeight="1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ht="12.75" customHeight="1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ht="12.75" customHeight="1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ht="12.75" customHeight="1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ht="12.75" customHeight="1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ht="12.75" customHeight="1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ht="12.75" customHeight="1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ht="12.75" customHeight="1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ht="12.75" customHeight="1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ht="12.75" customHeight="1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F2"/>
    <mergeCell ref="A7:F8"/>
  </mergeCells>
  <printOptions horizontalCentered="1" verticalCentered="1"/>
  <pageMargins bottom="0.7875" footer="0.0" header="0.0" left="0.7875" right="0.7875" top="0.78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