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ugo\Desktop\Sistema Referencial Preços - março 2016\"/>
    </mc:Choice>
  </mc:AlternateContent>
  <workbookProtection workbookAlgorithmName="SHA-512" workbookHashValue="v9MhnQ75sUCMMkbGewXtpC8jTPmh4PqLqjDn6Fk+JwgUim128MQ6R6FhQUfI4cdj+crkBDuGCQlIvEVr8bFYLA==" workbookSaltValue="PsqfQExyCD5gYcDAfUK4yg==" workbookSpinCount="100000" lockStructure="1"/>
  <bookViews>
    <workbookView xWindow="0" yWindow="0" windowWidth="20490" windowHeight="8340" tabRatio="635"/>
  </bookViews>
  <sheets>
    <sheet name="DESCRIÇAO_PRODUTOS" sheetId="25" r:id="rId1"/>
    <sheet name="COTACAO_PRODUTOS" sheetId="26" r:id="rId2"/>
    <sheet name="Itajuba_cotacoes" sheetId="27" r:id="rId3"/>
    <sheet name="brazopolis_cotacoes" sheetId="28" r:id="rId4"/>
    <sheet name="cristina_cotacoes" sheetId="29" r:id="rId5"/>
    <sheet name="pouso_alegre_cotacoes" sheetId="30" r:id="rId6"/>
    <sheet name="ouro_fino_cotacoes" sheetId="31" r:id="rId7"/>
    <sheet name="cambui_cotacoes" sheetId="32" r:id="rId8"/>
    <sheet name="ITAJUBA_DADOS" sheetId="19" r:id="rId9"/>
    <sheet name="BRAZOPOLIS_DADOS" sheetId="20" r:id="rId10"/>
    <sheet name="CRISTINA_DADOS" sheetId="21" r:id="rId11"/>
    <sheet name="POUSO_ALEGRE_DADOS" sheetId="22" r:id="rId12"/>
    <sheet name="OURO_FINO_DADOS" sheetId="23" r:id="rId13"/>
    <sheet name="CAMBUI_DADOS" sheetId="24" r:id="rId14"/>
    <sheet name="itajuba 01" sheetId="1" r:id="rId15"/>
    <sheet name="itajuba 02" sheetId="2" r:id="rId16"/>
    <sheet name="itajuba 03" sheetId="3" r:id="rId17"/>
    <sheet name="Brazopolis 01" sheetId="4" r:id="rId18"/>
    <sheet name="Brazopolis 02" sheetId="5" r:id="rId19"/>
    <sheet name="Brazopolis 03" sheetId="6" r:id="rId20"/>
    <sheet name="Cristina 01" sheetId="7" r:id="rId21"/>
    <sheet name="Cristina 02" sheetId="8" r:id="rId22"/>
    <sheet name="Cristina 03" sheetId="9" r:id="rId23"/>
    <sheet name="Ouro Fino 01" sheetId="10" r:id="rId24"/>
    <sheet name="Ouro Fino 02" sheetId="11" r:id="rId25"/>
    <sheet name="Ouro Fino 03" sheetId="12" r:id="rId26"/>
    <sheet name="Pouso Alegre 01" sheetId="13" r:id="rId27"/>
    <sheet name="Pouso Alegre 02" sheetId="14" r:id="rId28"/>
    <sheet name="Pouso Alegre 03" sheetId="15" r:id="rId29"/>
    <sheet name="cambui 01" sheetId="16" r:id="rId30"/>
    <sheet name="cambui 02" sheetId="17" r:id="rId31"/>
    <sheet name="cambui 03" sheetId="18" r:id="rId32"/>
  </sheets>
  <calcPr calcId="152511"/>
</workbook>
</file>

<file path=xl/calcChain.xml><?xml version="1.0" encoding="utf-8"?>
<calcChain xmlns="http://schemas.openxmlformats.org/spreadsheetml/2006/main">
  <c r="E6" i="28" l="1"/>
  <c r="H6" i="28" s="1"/>
  <c r="F6" i="28"/>
  <c r="G6" i="28"/>
  <c r="B7" i="28"/>
  <c r="B8" i="28" s="1"/>
  <c r="B9" i="28" s="1"/>
  <c r="E7" i="28"/>
  <c r="F7" i="28"/>
  <c r="G7" i="28"/>
  <c r="H7" i="28"/>
  <c r="E8" i="28"/>
  <c r="H8" i="28" s="1"/>
  <c r="F8" i="28"/>
  <c r="G8" i="28"/>
  <c r="E9" i="28"/>
  <c r="H9" i="28" s="1"/>
  <c r="F9" i="28"/>
  <c r="G9" i="28"/>
  <c r="E6" i="27"/>
  <c r="F6" i="27"/>
  <c r="G6" i="27"/>
  <c r="H6" i="27"/>
  <c r="B8" i="19" l="1"/>
  <c r="B9" i="19" s="1"/>
  <c r="B10" i="19" s="1"/>
  <c r="B11" i="19" s="1"/>
  <c r="B12" i="19" s="1"/>
  <c r="B13" i="19" s="1"/>
  <c r="B14" i="19" s="1"/>
  <c r="B15" i="19" s="1"/>
  <c r="B16" i="19" s="1"/>
  <c r="B17" i="19" s="1"/>
  <c r="B18" i="19" s="1"/>
  <c r="B19" i="19" s="1"/>
  <c r="B20" i="19" s="1"/>
  <c r="B21" i="19" s="1"/>
  <c r="B22" i="19" s="1"/>
  <c r="B23" i="19" s="1"/>
  <c r="B24" i="19" s="1"/>
  <c r="B25" i="19" s="1"/>
  <c r="B26" i="19" s="1"/>
  <c r="B27" i="19" s="1"/>
  <c r="B28" i="19" s="1"/>
  <c r="B29" i="19" s="1"/>
  <c r="B30" i="19" s="1"/>
  <c r="B31" i="19" s="1"/>
  <c r="B32" i="19" s="1"/>
  <c r="B33" i="19" s="1"/>
  <c r="B34" i="19" s="1"/>
  <c r="B35" i="19" s="1"/>
  <c r="B36" i="19" s="1"/>
  <c r="B7" i="19"/>
  <c r="B8" i="20"/>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7" i="20"/>
  <c r="B8" i="21"/>
  <c r="B9" i="21" s="1"/>
  <c r="B10" i="21" s="1"/>
  <c r="B11" i="21" s="1"/>
  <c r="B12" i="21" s="1"/>
  <c r="B13" i="21" s="1"/>
  <c r="B14" i="21" s="1"/>
  <c r="B15" i="21" s="1"/>
  <c r="B16" i="21" s="1"/>
  <c r="B17" i="21" s="1"/>
  <c r="B18" i="21" s="1"/>
  <c r="B19" i="21" s="1"/>
  <c r="B20" i="21" s="1"/>
  <c r="B21" i="21" s="1"/>
  <c r="B22" i="21" s="1"/>
  <c r="B23" i="21" s="1"/>
  <c r="B24" i="21" s="1"/>
  <c r="B25" i="21" s="1"/>
  <c r="B26" i="21" s="1"/>
  <c r="B27" i="21" s="1"/>
  <c r="B28" i="21" s="1"/>
  <c r="B29" i="21" s="1"/>
  <c r="B30" i="21" s="1"/>
  <c r="B31" i="21" s="1"/>
  <c r="B32" i="21" s="1"/>
  <c r="B33" i="21" s="1"/>
  <c r="B34" i="21" s="1"/>
  <c r="B35" i="21" s="1"/>
  <c r="B36" i="21" s="1"/>
  <c r="B7" i="21"/>
  <c r="B7" i="22"/>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8" i="23"/>
  <c r="B9" i="23" s="1"/>
  <c r="B10" i="23" s="1"/>
  <c r="B11" i="23" s="1"/>
  <c r="B12" i="23" s="1"/>
  <c r="B13" i="23" s="1"/>
  <c r="B14" i="23" s="1"/>
  <c r="B15" i="23" s="1"/>
  <c r="B16" i="23" s="1"/>
  <c r="B17" i="23" s="1"/>
  <c r="B18" i="23" s="1"/>
  <c r="B19" i="23" s="1"/>
  <c r="B20" i="23" s="1"/>
  <c r="B21" i="23" s="1"/>
  <c r="B22" i="23" s="1"/>
  <c r="B23" i="23" s="1"/>
  <c r="B24" i="23" s="1"/>
  <c r="B25" i="23" s="1"/>
  <c r="B26" i="23" s="1"/>
  <c r="B27" i="23" s="1"/>
  <c r="B28" i="23" s="1"/>
  <c r="B29" i="23" s="1"/>
  <c r="B30" i="23" s="1"/>
  <c r="B31" i="23" s="1"/>
  <c r="B32" i="23" s="1"/>
  <c r="B33" i="23" s="1"/>
  <c r="B34" i="23" s="1"/>
  <c r="B35" i="23" s="1"/>
  <c r="B36" i="23" s="1"/>
  <c r="B7" i="23"/>
  <c r="B8" i="24"/>
  <c r="B9" i="24" s="1"/>
  <c r="B10" i="24" s="1"/>
  <c r="B11" i="24" s="1"/>
  <c r="B12" i="24" s="1"/>
  <c r="B13" i="24" s="1"/>
  <c r="B14" i="24" s="1"/>
  <c r="B15" i="24" s="1"/>
  <c r="B16" i="24" s="1"/>
  <c r="B17" i="24" s="1"/>
  <c r="B18" i="24" s="1"/>
  <c r="B19" i="24" s="1"/>
  <c r="B20" i="24" s="1"/>
  <c r="B21" i="24" s="1"/>
  <c r="B22" i="24" s="1"/>
  <c r="B23" i="24" s="1"/>
  <c r="B24" i="24" s="1"/>
  <c r="B25" i="24" s="1"/>
  <c r="B26" i="24" s="1"/>
  <c r="B27" i="24" s="1"/>
  <c r="B28" i="24" s="1"/>
  <c r="B29" i="24" s="1"/>
  <c r="B30" i="24" s="1"/>
  <c r="B31" i="24" s="1"/>
  <c r="B32" i="24" s="1"/>
  <c r="B33" i="24" s="1"/>
  <c r="B34" i="24" s="1"/>
  <c r="B35" i="24" s="1"/>
  <c r="B36" i="24" s="1"/>
  <c r="B7" i="24"/>
  <c r="B11" i="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12" i="2"/>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11" i="2"/>
  <c r="B11" i="3"/>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12" i="4"/>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11" i="4"/>
  <c r="B12" i="5"/>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11" i="5"/>
  <c r="B12" i="6"/>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11" i="6"/>
  <c r="B12" i="7"/>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11" i="7"/>
  <c r="B11" i="8"/>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12" i="9"/>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11" i="9"/>
  <c r="B12" i="10"/>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11" i="10"/>
  <c r="B11" i="1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B40" i="11" s="1"/>
  <c r="B11" i="12"/>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B11" i="13"/>
  <c r="B12" i="13" s="1"/>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38" i="13" s="1"/>
  <c r="B39" i="13" s="1"/>
  <c r="B40" i="13" s="1"/>
  <c r="B11" i="14"/>
  <c r="B12" i="14" s="1"/>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11" i="15"/>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11" i="16"/>
  <c r="B12" i="16" s="1"/>
  <c r="B13" i="16" s="1"/>
  <c r="B14" i="16" s="1"/>
  <c r="B15" i="16" s="1"/>
  <c r="B16" i="16" s="1"/>
  <c r="B17" i="16" s="1"/>
  <c r="B18" i="16" s="1"/>
  <c r="B19" i="16" s="1"/>
  <c r="B20" i="16" s="1"/>
  <c r="B21" i="16" s="1"/>
  <c r="B22" i="16" s="1"/>
  <c r="B23" i="16" s="1"/>
  <c r="B24" i="16" s="1"/>
  <c r="B25" i="16" s="1"/>
  <c r="B26" i="16" s="1"/>
  <c r="B27" i="16" s="1"/>
  <c r="B28" i="16" s="1"/>
  <c r="B29" i="16" s="1"/>
  <c r="B30" i="16" s="1"/>
  <c r="B31" i="16" s="1"/>
  <c r="B32" i="16" s="1"/>
  <c r="B33" i="16" s="1"/>
  <c r="B34" i="16" s="1"/>
  <c r="B35" i="16" s="1"/>
  <c r="B36" i="16" s="1"/>
  <c r="B37" i="16" s="1"/>
  <c r="B38" i="16" s="1"/>
  <c r="B39" i="16" s="1"/>
  <c r="B40" i="16" s="1"/>
  <c r="X6" i="26" l="1"/>
  <c r="X7" i="26"/>
  <c r="X8" i="26"/>
  <c r="X9" i="26"/>
  <c r="X10" i="26"/>
  <c r="X11" i="26"/>
  <c r="X12" i="26"/>
  <c r="X13" i="26"/>
  <c r="X14" i="26"/>
  <c r="X15" i="26"/>
  <c r="X16" i="26"/>
  <c r="X17" i="26"/>
  <c r="X18" i="26"/>
  <c r="X19" i="26"/>
  <c r="X20" i="26"/>
  <c r="X21" i="26"/>
  <c r="X22" i="26"/>
  <c r="X23" i="26"/>
  <c r="X24" i="26"/>
  <c r="X25" i="26"/>
  <c r="X26" i="26"/>
  <c r="X27" i="26"/>
  <c r="X28" i="26"/>
  <c r="X29" i="26"/>
  <c r="X30" i="26"/>
  <c r="X31" i="26"/>
  <c r="X32" i="26"/>
  <c r="X33" i="26"/>
  <c r="X34" i="26"/>
  <c r="X35" i="26"/>
  <c r="W6" i="26"/>
  <c r="W7" i="26"/>
  <c r="W8" i="26"/>
  <c r="W9" i="26"/>
  <c r="W10" i="26"/>
  <c r="W11" i="26"/>
  <c r="W12" i="26"/>
  <c r="W13" i="26"/>
  <c r="W14" i="26"/>
  <c r="W15" i="26"/>
  <c r="W16" i="26"/>
  <c r="W17" i="26"/>
  <c r="W18" i="26"/>
  <c r="W19" i="26"/>
  <c r="W20" i="26"/>
  <c r="W21" i="26"/>
  <c r="W22" i="26"/>
  <c r="W23" i="26"/>
  <c r="W24" i="26"/>
  <c r="W25" i="26"/>
  <c r="W26" i="26"/>
  <c r="W27" i="26"/>
  <c r="W28" i="26"/>
  <c r="W29" i="26"/>
  <c r="W30" i="26"/>
  <c r="W31" i="26"/>
  <c r="W32" i="26"/>
  <c r="W33" i="26"/>
  <c r="W34" i="26"/>
  <c r="W35" i="26"/>
  <c r="V6" i="26"/>
  <c r="V7" i="26"/>
  <c r="V8" i="26"/>
  <c r="V9" i="26"/>
  <c r="V10" i="26"/>
  <c r="V11" i="26"/>
  <c r="V12" i="26"/>
  <c r="V13" i="26"/>
  <c r="V14" i="26"/>
  <c r="V15" i="26"/>
  <c r="V16" i="26"/>
  <c r="V17" i="26"/>
  <c r="V18" i="26"/>
  <c r="V19" i="26"/>
  <c r="V20" i="26"/>
  <c r="V21" i="26"/>
  <c r="V22" i="26"/>
  <c r="V23" i="26"/>
  <c r="V24" i="26"/>
  <c r="V25" i="26"/>
  <c r="V26" i="26"/>
  <c r="V27" i="26"/>
  <c r="V28" i="26"/>
  <c r="V29" i="26"/>
  <c r="V30" i="26"/>
  <c r="V31" i="26"/>
  <c r="V32" i="26"/>
  <c r="V33" i="26"/>
  <c r="V34" i="26"/>
  <c r="V35" i="26"/>
  <c r="U6" i="26"/>
  <c r="U7" i="26"/>
  <c r="U8" i="26"/>
  <c r="U9" i="26"/>
  <c r="U10" i="26"/>
  <c r="U11" i="26"/>
  <c r="U12" i="26"/>
  <c r="U13" i="26"/>
  <c r="U14" i="26"/>
  <c r="U15" i="26"/>
  <c r="U16" i="26"/>
  <c r="U17" i="26"/>
  <c r="U18" i="26"/>
  <c r="U19" i="26"/>
  <c r="U20" i="26"/>
  <c r="U21" i="26"/>
  <c r="U22" i="26"/>
  <c r="U23" i="26"/>
  <c r="U24" i="26"/>
  <c r="U25" i="26"/>
  <c r="U26" i="26"/>
  <c r="U27" i="26"/>
  <c r="U28" i="26"/>
  <c r="U29" i="26"/>
  <c r="U30" i="26"/>
  <c r="U31" i="26"/>
  <c r="U32" i="26"/>
  <c r="U33" i="26"/>
  <c r="U34" i="26"/>
  <c r="U35" i="26"/>
  <c r="T6" i="26"/>
  <c r="T7" i="26"/>
  <c r="T8" i="26"/>
  <c r="T9" i="26"/>
  <c r="T10" i="26"/>
  <c r="T11" i="26"/>
  <c r="T12" i="26"/>
  <c r="T13" i="26"/>
  <c r="T14" i="26"/>
  <c r="T15" i="26"/>
  <c r="T16" i="26"/>
  <c r="T17" i="26"/>
  <c r="T18" i="26"/>
  <c r="T19" i="26"/>
  <c r="T20" i="26"/>
  <c r="T21" i="26"/>
  <c r="T22" i="26"/>
  <c r="T23" i="26"/>
  <c r="T24" i="26"/>
  <c r="T25" i="26"/>
  <c r="T26" i="26"/>
  <c r="T27" i="26"/>
  <c r="T28" i="26"/>
  <c r="T29" i="26"/>
  <c r="T30" i="26"/>
  <c r="T31" i="26"/>
  <c r="T32" i="26"/>
  <c r="T33" i="26"/>
  <c r="T34" i="26"/>
  <c r="T35" i="26"/>
  <c r="S6" i="26"/>
  <c r="S7" i="26"/>
  <c r="S8" i="26"/>
  <c r="S9" i="26"/>
  <c r="S10" i="26"/>
  <c r="S11" i="26"/>
  <c r="S12" i="26"/>
  <c r="S13" i="26"/>
  <c r="S14" i="26"/>
  <c r="S15" i="26"/>
  <c r="S16" i="26"/>
  <c r="S17" i="26"/>
  <c r="S18" i="26"/>
  <c r="S19" i="26"/>
  <c r="S20" i="26"/>
  <c r="S21" i="26"/>
  <c r="S22" i="26"/>
  <c r="S23" i="26"/>
  <c r="S24" i="26"/>
  <c r="S25" i="26"/>
  <c r="S26" i="26"/>
  <c r="S27" i="26"/>
  <c r="S28" i="26"/>
  <c r="S29" i="26"/>
  <c r="S30" i="26"/>
  <c r="S31" i="26"/>
  <c r="S32" i="26"/>
  <c r="S33" i="26"/>
  <c r="S34" i="26"/>
  <c r="S35" i="26"/>
  <c r="R6" i="26"/>
  <c r="R7" i="26"/>
  <c r="R8" i="26"/>
  <c r="R9" i="26"/>
  <c r="R10" i="26"/>
  <c r="R11" i="26"/>
  <c r="R12" i="26"/>
  <c r="R13" i="26"/>
  <c r="R14" i="26"/>
  <c r="R15" i="26"/>
  <c r="R16" i="26"/>
  <c r="R17" i="26"/>
  <c r="R18" i="26"/>
  <c r="R19" i="26"/>
  <c r="R20" i="26"/>
  <c r="R21" i="26"/>
  <c r="R22" i="26"/>
  <c r="R23" i="26"/>
  <c r="R24" i="26"/>
  <c r="R25" i="26"/>
  <c r="R26" i="26"/>
  <c r="R27" i="26"/>
  <c r="R28" i="26"/>
  <c r="R29" i="26"/>
  <c r="R30" i="26"/>
  <c r="R31" i="26"/>
  <c r="R32" i="26"/>
  <c r="R33" i="26"/>
  <c r="R34" i="26"/>
  <c r="R35" i="26"/>
  <c r="Q6" i="26"/>
  <c r="Q7" i="26"/>
  <c r="Q8" i="26"/>
  <c r="Q9" i="26"/>
  <c r="Q10" i="26"/>
  <c r="Q11" i="26"/>
  <c r="Q12" i="26"/>
  <c r="Q13" i="26"/>
  <c r="Q14" i="26"/>
  <c r="Q15" i="26"/>
  <c r="Q16" i="26"/>
  <c r="Q17" i="26"/>
  <c r="Q18" i="26"/>
  <c r="Q19" i="26"/>
  <c r="Q20" i="26"/>
  <c r="Q21" i="26"/>
  <c r="Q22" i="26"/>
  <c r="Q23" i="26"/>
  <c r="Q24" i="26"/>
  <c r="Q25" i="26"/>
  <c r="Q26" i="26"/>
  <c r="Q27" i="26"/>
  <c r="Q28" i="26"/>
  <c r="Q29" i="26"/>
  <c r="Q30" i="26"/>
  <c r="Q31" i="26"/>
  <c r="Q32" i="26"/>
  <c r="Q33" i="26"/>
  <c r="Q34" i="26"/>
  <c r="Q35" i="26"/>
  <c r="P6" i="26"/>
  <c r="P7" i="26"/>
  <c r="P8" i="26"/>
  <c r="P9" i="26"/>
  <c r="P10" i="26"/>
  <c r="P11" i="26"/>
  <c r="P12" i="26"/>
  <c r="P13" i="26"/>
  <c r="P14" i="26"/>
  <c r="P15" i="26"/>
  <c r="P16" i="26"/>
  <c r="P17" i="26"/>
  <c r="P18" i="26"/>
  <c r="P19" i="26"/>
  <c r="P20" i="26"/>
  <c r="P21" i="26"/>
  <c r="P22" i="26"/>
  <c r="P23" i="26"/>
  <c r="P24" i="26"/>
  <c r="P25" i="26"/>
  <c r="P26" i="26"/>
  <c r="P27" i="26"/>
  <c r="P28" i="26"/>
  <c r="P29" i="26"/>
  <c r="P30" i="26"/>
  <c r="P31" i="26"/>
  <c r="P32" i="26"/>
  <c r="P33" i="26"/>
  <c r="P34" i="26"/>
  <c r="P35" i="26"/>
  <c r="O6" i="26"/>
  <c r="O7" i="26"/>
  <c r="O8" i="26"/>
  <c r="O9" i="26"/>
  <c r="O10" i="26"/>
  <c r="O11" i="26"/>
  <c r="O12" i="26"/>
  <c r="O13" i="26"/>
  <c r="O14" i="26"/>
  <c r="O15" i="26"/>
  <c r="O16" i="26"/>
  <c r="O17" i="26"/>
  <c r="O18" i="26"/>
  <c r="O19" i="26"/>
  <c r="O20" i="26"/>
  <c r="O21" i="26"/>
  <c r="O22" i="26"/>
  <c r="O23" i="26"/>
  <c r="O24" i="26"/>
  <c r="O25" i="26"/>
  <c r="O26" i="26"/>
  <c r="O27" i="26"/>
  <c r="O28" i="26"/>
  <c r="O29" i="26"/>
  <c r="O30" i="26"/>
  <c r="O31" i="26"/>
  <c r="O32" i="26"/>
  <c r="O33" i="26"/>
  <c r="O34" i="26"/>
  <c r="O35" i="26"/>
  <c r="N6" i="26"/>
  <c r="N7" i="26"/>
  <c r="N8" i="26"/>
  <c r="N9" i="26"/>
  <c r="N10" i="26"/>
  <c r="N11" i="26"/>
  <c r="N12" i="26"/>
  <c r="N13" i="26"/>
  <c r="N14" i="26"/>
  <c r="N15" i="26"/>
  <c r="N16" i="26"/>
  <c r="N17" i="26"/>
  <c r="N18" i="26"/>
  <c r="N19" i="26"/>
  <c r="N20" i="26"/>
  <c r="N21" i="26"/>
  <c r="N22" i="26"/>
  <c r="N23" i="26"/>
  <c r="N24" i="26"/>
  <c r="N25" i="26"/>
  <c r="N26" i="26"/>
  <c r="N27" i="26"/>
  <c r="N28" i="26"/>
  <c r="N29" i="26"/>
  <c r="N30" i="26"/>
  <c r="N31" i="26"/>
  <c r="N32" i="26"/>
  <c r="N33" i="26"/>
  <c r="N34" i="26"/>
  <c r="N35" i="26"/>
  <c r="M6" i="26"/>
  <c r="M7" i="26"/>
  <c r="M8" i="26"/>
  <c r="M9" i="26"/>
  <c r="M10" i="26"/>
  <c r="M11" i="26"/>
  <c r="M12" i="26"/>
  <c r="M13" i="26"/>
  <c r="M14" i="26"/>
  <c r="M15" i="26"/>
  <c r="M16" i="26"/>
  <c r="M17" i="26"/>
  <c r="M18" i="26"/>
  <c r="M19" i="26"/>
  <c r="M20" i="26"/>
  <c r="M21" i="26"/>
  <c r="M22" i="26"/>
  <c r="M23" i="26"/>
  <c r="M24" i="26"/>
  <c r="M25" i="26"/>
  <c r="M26" i="26"/>
  <c r="M27" i="26"/>
  <c r="M28" i="26"/>
  <c r="M29" i="26"/>
  <c r="M30" i="26"/>
  <c r="M31" i="26"/>
  <c r="M32" i="26"/>
  <c r="M33" i="26"/>
  <c r="M34" i="26"/>
  <c r="M35" i="26"/>
  <c r="L6" i="26"/>
  <c r="L7" i="26"/>
  <c r="L8" i="26"/>
  <c r="L9" i="26"/>
  <c r="L10" i="26"/>
  <c r="L11" i="26"/>
  <c r="L12" i="26"/>
  <c r="L13" i="26"/>
  <c r="L14" i="26"/>
  <c r="L15" i="26"/>
  <c r="L16" i="26"/>
  <c r="L17" i="26"/>
  <c r="L18" i="26"/>
  <c r="L19" i="26"/>
  <c r="L20" i="26"/>
  <c r="L21" i="26"/>
  <c r="L22" i="26"/>
  <c r="L23" i="26"/>
  <c r="L24" i="26"/>
  <c r="L25" i="26"/>
  <c r="L26" i="26"/>
  <c r="L27" i="26"/>
  <c r="L28" i="26"/>
  <c r="L29" i="26"/>
  <c r="L30" i="26"/>
  <c r="L31" i="26"/>
  <c r="L32" i="26"/>
  <c r="L33" i="26"/>
  <c r="L34" i="26"/>
  <c r="L35" i="26"/>
  <c r="K6" i="26"/>
  <c r="K7" i="26"/>
  <c r="K8" i="26"/>
  <c r="K9" i="26"/>
  <c r="K10" i="26"/>
  <c r="K11" i="26"/>
  <c r="K12" i="26"/>
  <c r="K13" i="26"/>
  <c r="K14" i="26"/>
  <c r="K15" i="26"/>
  <c r="K16" i="26"/>
  <c r="K17" i="26"/>
  <c r="K18" i="26"/>
  <c r="K19" i="26"/>
  <c r="K20" i="26"/>
  <c r="K21" i="26"/>
  <c r="K22" i="26"/>
  <c r="K23" i="26"/>
  <c r="K24" i="26"/>
  <c r="K25" i="26"/>
  <c r="K26" i="26"/>
  <c r="K27" i="26"/>
  <c r="K28" i="26"/>
  <c r="K29" i="26"/>
  <c r="K30" i="26"/>
  <c r="K31" i="26"/>
  <c r="K32" i="26"/>
  <c r="K33" i="26"/>
  <c r="K34" i="26"/>
  <c r="K35" i="26"/>
  <c r="J6" i="26"/>
  <c r="J7" i="26"/>
  <c r="J8" i="26"/>
  <c r="J9" i="26"/>
  <c r="J10" i="26"/>
  <c r="J11" i="26"/>
  <c r="J12" i="26"/>
  <c r="J13" i="26"/>
  <c r="J14" i="26"/>
  <c r="J15" i="26"/>
  <c r="J16" i="26"/>
  <c r="J17" i="26"/>
  <c r="J18" i="26"/>
  <c r="J19" i="26"/>
  <c r="J20" i="26"/>
  <c r="J21" i="26"/>
  <c r="J22" i="26"/>
  <c r="J23" i="26"/>
  <c r="J24" i="26"/>
  <c r="J25" i="26"/>
  <c r="J26" i="26"/>
  <c r="J27" i="26"/>
  <c r="J28" i="26"/>
  <c r="J29" i="26"/>
  <c r="J30" i="26"/>
  <c r="J31" i="26"/>
  <c r="J32" i="26"/>
  <c r="J33" i="26"/>
  <c r="J34" i="26"/>
  <c r="J35" i="26"/>
  <c r="I6" i="26"/>
  <c r="I7" i="26"/>
  <c r="I8" i="26"/>
  <c r="I9" i="26"/>
  <c r="I10" i="26"/>
  <c r="I11" i="26"/>
  <c r="I12" i="26"/>
  <c r="I13" i="26"/>
  <c r="I14" i="26"/>
  <c r="I15" i="26"/>
  <c r="I16" i="26"/>
  <c r="I17" i="26"/>
  <c r="I18" i="26"/>
  <c r="I19" i="26"/>
  <c r="I20" i="26"/>
  <c r="I21" i="26"/>
  <c r="I22" i="26"/>
  <c r="I23" i="26"/>
  <c r="I24" i="26"/>
  <c r="I25" i="26"/>
  <c r="I26" i="26"/>
  <c r="I27" i="26"/>
  <c r="I28" i="26"/>
  <c r="I29" i="26"/>
  <c r="I30" i="26"/>
  <c r="I31" i="26"/>
  <c r="I32" i="26"/>
  <c r="I33" i="26"/>
  <c r="I34" i="26"/>
  <c r="I35" i="26"/>
  <c r="H6" i="26"/>
  <c r="H7" i="26"/>
  <c r="H8" i="26"/>
  <c r="H9" i="26"/>
  <c r="H10" i="26"/>
  <c r="H11" i="26"/>
  <c r="H12" i="26"/>
  <c r="H13" i="26"/>
  <c r="H14" i="26"/>
  <c r="H15" i="26"/>
  <c r="H16" i="26"/>
  <c r="H17" i="26"/>
  <c r="H18" i="26"/>
  <c r="H19" i="26"/>
  <c r="H20" i="26"/>
  <c r="H21" i="26"/>
  <c r="H22" i="26"/>
  <c r="H23" i="26"/>
  <c r="H24" i="26"/>
  <c r="H25" i="26"/>
  <c r="H26" i="26"/>
  <c r="H27" i="26"/>
  <c r="H28" i="26"/>
  <c r="H29" i="26"/>
  <c r="H30" i="26"/>
  <c r="H31" i="26"/>
  <c r="H32" i="26"/>
  <c r="H33" i="26"/>
  <c r="H34" i="26"/>
  <c r="H35" i="26"/>
  <c r="G6" i="26"/>
  <c r="G7" i="26"/>
  <c r="G8" i="26"/>
  <c r="G9" i="26"/>
  <c r="G10" i="26"/>
  <c r="G11" i="26"/>
  <c r="G12" i="26"/>
  <c r="G13" i="26"/>
  <c r="G14" i="26"/>
  <c r="G15" i="26"/>
  <c r="G16" i="26"/>
  <c r="G17" i="26"/>
  <c r="G18" i="26"/>
  <c r="G19" i="26"/>
  <c r="G20" i="26"/>
  <c r="G21" i="26"/>
  <c r="G22" i="26"/>
  <c r="G23" i="26"/>
  <c r="G24" i="26"/>
  <c r="G25" i="26"/>
  <c r="G26" i="26"/>
  <c r="G27" i="26"/>
  <c r="G28" i="26"/>
  <c r="G29" i="26"/>
  <c r="G30" i="26"/>
  <c r="G31" i="26"/>
  <c r="G32" i="26"/>
  <c r="G33" i="26"/>
  <c r="G34" i="26"/>
  <c r="G35" i="26"/>
  <c r="X5" i="26"/>
  <c r="W5" i="26"/>
  <c r="V5" i="26"/>
  <c r="U5" i="26"/>
  <c r="T5" i="26"/>
  <c r="S5" i="26"/>
  <c r="R5" i="26"/>
  <c r="Q5" i="26"/>
  <c r="P5" i="26"/>
  <c r="O5" i="26"/>
  <c r="N5" i="26"/>
  <c r="M5" i="26"/>
  <c r="L5" i="26"/>
  <c r="K5" i="26"/>
  <c r="J5" i="26"/>
  <c r="I5" i="26"/>
  <c r="H5" i="26"/>
  <c r="G5" i="26"/>
  <c r="G7" i="32"/>
  <c r="G8" i="32"/>
  <c r="H8" i="32" s="1"/>
  <c r="G9" i="32"/>
  <c r="H9" i="32" s="1"/>
  <c r="G10" i="32"/>
  <c r="G11" i="32"/>
  <c r="G12" i="32"/>
  <c r="G13" i="32"/>
  <c r="H13" i="32" s="1"/>
  <c r="G14" i="32"/>
  <c r="G15" i="32"/>
  <c r="G16" i="32"/>
  <c r="H16" i="32" s="1"/>
  <c r="G17" i="32"/>
  <c r="G18" i="32"/>
  <c r="G19" i="32"/>
  <c r="G20" i="32"/>
  <c r="H20" i="32" s="1"/>
  <c r="G21" i="32"/>
  <c r="G22" i="32"/>
  <c r="G23" i="32"/>
  <c r="G24" i="32"/>
  <c r="G25" i="32"/>
  <c r="G26" i="32"/>
  <c r="G27" i="32"/>
  <c r="G28" i="32"/>
  <c r="H28" i="32" s="1"/>
  <c r="G29" i="32"/>
  <c r="G30" i="32"/>
  <c r="G31" i="32"/>
  <c r="G32" i="32"/>
  <c r="H32" i="32" s="1"/>
  <c r="G33" i="32"/>
  <c r="G34" i="32"/>
  <c r="G35" i="32"/>
  <c r="G36" i="32"/>
  <c r="F7" i="32"/>
  <c r="F8" i="32"/>
  <c r="F9" i="32"/>
  <c r="F10" i="32"/>
  <c r="F11" i="32"/>
  <c r="F12" i="32"/>
  <c r="F13" i="32"/>
  <c r="F14" i="32"/>
  <c r="F15" i="32"/>
  <c r="F16" i="32"/>
  <c r="F17" i="32"/>
  <c r="F18" i="32"/>
  <c r="F19" i="32"/>
  <c r="F20" i="32"/>
  <c r="F21" i="32"/>
  <c r="F22" i="32"/>
  <c r="F23" i="32"/>
  <c r="F24" i="32"/>
  <c r="F25" i="32"/>
  <c r="F26" i="32"/>
  <c r="F27" i="32"/>
  <c r="F28" i="32"/>
  <c r="F29" i="32"/>
  <c r="F30" i="32"/>
  <c r="F31" i="32"/>
  <c r="F32" i="32"/>
  <c r="F33" i="32"/>
  <c r="F34" i="32"/>
  <c r="F35" i="32"/>
  <c r="F36" i="32"/>
  <c r="E7" i="32"/>
  <c r="H7" i="32" s="1"/>
  <c r="E8" i="32"/>
  <c r="E9" i="32"/>
  <c r="E10" i="32"/>
  <c r="E11" i="32"/>
  <c r="H11" i="32" s="1"/>
  <c r="E12" i="32"/>
  <c r="E13" i="32"/>
  <c r="E14" i="32"/>
  <c r="E15" i="32"/>
  <c r="E16" i="32"/>
  <c r="E17" i="32"/>
  <c r="H17" i="32" s="1"/>
  <c r="E18" i="32"/>
  <c r="E19" i="32"/>
  <c r="H19" i="32" s="1"/>
  <c r="E20" i="32"/>
  <c r="E21" i="32"/>
  <c r="H21" i="32" s="1"/>
  <c r="E22" i="32"/>
  <c r="E23" i="32"/>
  <c r="H23" i="32" s="1"/>
  <c r="E24" i="32"/>
  <c r="E25" i="32"/>
  <c r="E26" i="32"/>
  <c r="E27" i="32"/>
  <c r="E28" i="32"/>
  <c r="E29" i="32"/>
  <c r="E30" i="32"/>
  <c r="E31" i="32"/>
  <c r="H31" i="32" s="1"/>
  <c r="E32" i="32"/>
  <c r="E33" i="32"/>
  <c r="E34" i="32"/>
  <c r="E35" i="32"/>
  <c r="H35" i="32" s="1"/>
  <c r="E36" i="32"/>
  <c r="G6" i="32"/>
  <c r="F6" i="32"/>
  <c r="E6" i="32"/>
  <c r="G7" i="31"/>
  <c r="G8" i="31"/>
  <c r="G9" i="31"/>
  <c r="G10" i="31"/>
  <c r="G11" i="31"/>
  <c r="G12" i="31"/>
  <c r="G13" i="31"/>
  <c r="G14" i="31"/>
  <c r="G15" i="31"/>
  <c r="G16" i="31"/>
  <c r="G17" i="31"/>
  <c r="G18" i="31"/>
  <c r="H18" i="31" s="1"/>
  <c r="G19" i="31"/>
  <c r="G20" i="31"/>
  <c r="G21" i="31"/>
  <c r="G22" i="31"/>
  <c r="G23" i="31"/>
  <c r="G24" i="31"/>
  <c r="G25" i="31"/>
  <c r="G26" i="31"/>
  <c r="G27" i="31"/>
  <c r="G28" i="31"/>
  <c r="G29" i="31"/>
  <c r="G30" i="31"/>
  <c r="G31" i="31"/>
  <c r="G32" i="31"/>
  <c r="G33" i="31"/>
  <c r="G34" i="31"/>
  <c r="G35" i="31"/>
  <c r="G36" i="31"/>
  <c r="F7" i="31"/>
  <c r="F8" i="31"/>
  <c r="F9" i="31"/>
  <c r="H9" i="31" s="1"/>
  <c r="F10" i="31"/>
  <c r="F11" i="31"/>
  <c r="F12" i="31"/>
  <c r="F13" i="31"/>
  <c r="F14" i="31"/>
  <c r="F15" i="31"/>
  <c r="F16" i="31"/>
  <c r="F17" i="31"/>
  <c r="H17" i="31" s="1"/>
  <c r="F18" i="31"/>
  <c r="F19" i="31"/>
  <c r="F20" i="31"/>
  <c r="F21" i="31"/>
  <c r="H21" i="31" s="1"/>
  <c r="F22" i="31"/>
  <c r="F23" i="31"/>
  <c r="F24" i="31"/>
  <c r="F25" i="31"/>
  <c r="H25" i="31" s="1"/>
  <c r="F26" i="31"/>
  <c r="F27" i="31"/>
  <c r="F28" i="31"/>
  <c r="F29" i="31"/>
  <c r="F30" i="31"/>
  <c r="F31" i="31"/>
  <c r="F32" i="31"/>
  <c r="F33" i="31"/>
  <c r="H33" i="31" s="1"/>
  <c r="F34" i="31"/>
  <c r="F35" i="31"/>
  <c r="F3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6" i="31"/>
  <c r="G6" i="31"/>
  <c r="F6" i="31"/>
  <c r="H6" i="31"/>
  <c r="G7" i="30"/>
  <c r="G8"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F7" i="30"/>
  <c r="F8" i="30"/>
  <c r="F9" i="30"/>
  <c r="F10" i="30"/>
  <c r="F11" i="30"/>
  <c r="F12" i="30"/>
  <c r="F13" i="30"/>
  <c r="F14" i="30"/>
  <c r="F15" i="30"/>
  <c r="F16" i="30"/>
  <c r="F17" i="30"/>
  <c r="F18" i="30"/>
  <c r="F19" i="30"/>
  <c r="F20" i="30"/>
  <c r="F21" i="30"/>
  <c r="F22" i="30"/>
  <c r="F23" i="30"/>
  <c r="F24" i="30"/>
  <c r="F25" i="30"/>
  <c r="F26" i="30"/>
  <c r="F27" i="30"/>
  <c r="F28" i="30"/>
  <c r="F29" i="30"/>
  <c r="F30" i="30"/>
  <c r="F31" i="30"/>
  <c r="F32" i="30"/>
  <c r="F33" i="30"/>
  <c r="F34" i="30"/>
  <c r="F35" i="30"/>
  <c r="F36" i="30"/>
  <c r="E7" i="30"/>
  <c r="E8" i="30"/>
  <c r="E9" i="30"/>
  <c r="H9" i="30" s="1"/>
  <c r="E10" i="30"/>
  <c r="E11" i="30"/>
  <c r="E12" i="30"/>
  <c r="E13" i="30"/>
  <c r="H13" i="30" s="1"/>
  <c r="E14" i="30"/>
  <c r="E15" i="30"/>
  <c r="E16" i="30"/>
  <c r="E17" i="30"/>
  <c r="E18" i="30"/>
  <c r="E19" i="30"/>
  <c r="E20" i="30"/>
  <c r="E21" i="30"/>
  <c r="E22" i="30"/>
  <c r="E23" i="30"/>
  <c r="E24" i="30"/>
  <c r="E25" i="30"/>
  <c r="E26" i="30"/>
  <c r="E27" i="30"/>
  <c r="E28" i="30"/>
  <c r="E29" i="30"/>
  <c r="E30" i="30"/>
  <c r="E31" i="30"/>
  <c r="E32" i="30"/>
  <c r="E33" i="30"/>
  <c r="H33" i="30" s="1"/>
  <c r="E34" i="30"/>
  <c r="E35" i="30"/>
  <c r="E36" i="30"/>
  <c r="E6" i="30"/>
  <c r="F6" i="30"/>
  <c r="G6" i="30"/>
  <c r="E7" i="29"/>
  <c r="E8" i="29"/>
  <c r="E9" i="29"/>
  <c r="E10" i="29"/>
  <c r="E11" i="29"/>
  <c r="E12" i="29"/>
  <c r="E13" i="29"/>
  <c r="E14" i="29"/>
  <c r="H14" i="29" s="1"/>
  <c r="E15" i="29"/>
  <c r="E16" i="29"/>
  <c r="E17" i="29"/>
  <c r="E18" i="29"/>
  <c r="E19" i="29"/>
  <c r="E20" i="29"/>
  <c r="E21" i="29"/>
  <c r="E22" i="29"/>
  <c r="E23" i="29"/>
  <c r="E24" i="29"/>
  <c r="E25" i="29"/>
  <c r="E26" i="29"/>
  <c r="E27" i="29"/>
  <c r="E28" i="29"/>
  <c r="E29" i="29"/>
  <c r="E30" i="29"/>
  <c r="E31" i="29"/>
  <c r="E32" i="29"/>
  <c r="E33" i="29"/>
  <c r="E34" i="29"/>
  <c r="E35" i="29"/>
  <c r="E36" i="29"/>
  <c r="F7" i="29"/>
  <c r="F8" i="29"/>
  <c r="F9" i="29"/>
  <c r="F10" i="29"/>
  <c r="F11" i="29"/>
  <c r="F12" i="29"/>
  <c r="F13" i="29"/>
  <c r="F14" i="29"/>
  <c r="F15" i="29"/>
  <c r="F16" i="29"/>
  <c r="F17" i="29"/>
  <c r="F18" i="29"/>
  <c r="F19" i="29"/>
  <c r="F20" i="29"/>
  <c r="F21" i="29"/>
  <c r="F22" i="29"/>
  <c r="F23" i="29"/>
  <c r="F24" i="29"/>
  <c r="F25" i="29"/>
  <c r="F26" i="29"/>
  <c r="F27" i="29"/>
  <c r="F28" i="29"/>
  <c r="F29" i="29"/>
  <c r="F30" i="29"/>
  <c r="F31" i="29"/>
  <c r="F32" i="29"/>
  <c r="F33" i="29"/>
  <c r="F34" i="29"/>
  <c r="F35" i="29"/>
  <c r="F36" i="29"/>
  <c r="G7" i="29"/>
  <c r="G8" i="29"/>
  <c r="G9" i="29"/>
  <c r="H9" i="29" s="1"/>
  <c r="G10" i="29"/>
  <c r="G11" i="29"/>
  <c r="G12" i="29"/>
  <c r="G13" i="29"/>
  <c r="H13" i="29" s="1"/>
  <c r="G14" i="29"/>
  <c r="G15" i="29"/>
  <c r="G16" i="29"/>
  <c r="G17" i="29"/>
  <c r="H17" i="29" s="1"/>
  <c r="G18" i="29"/>
  <c r="G19" i="29"/>
  <c r="G20" i="29"/>
  <c r="G21" i="29"/>
  <c r="H21" i="29" s="1"/>
  <c r="G22" i="29"/>
  <c r="G23" i="29"/>
  <c r="G24" i="29"/>
  <c r="G25" i="29"/>
  <c r="G26" i="29"/>
  <c r="G27" i="29"/>
  <c r="G28" i="29"/>
  <c r="G29" i="29"/>
  <c r="G30" i="29"/>
  <c r="G31" i="29"/>
  <c r="G32" i="29"/>
  <c r="G33" i="29"/>
  <c r="H33" i="29" s="1"/>
  <c r="G34" i="29"/>
  <c r="G35" i="29"/>
  <c r="G36" i="29"/>
  <c r="G6" i="29"/>
  <c r="F6" i="29"/>
  <c r="E6" i="29"/>
  <c r="H36" i="32"/>
  <c r="H33" i="32"/>
  <c r="H27" i="32"/>
  <c r="H25" i="32"/>
  <c r="H12" i="32"/>
  <c r="B7" i="32"/>
  <c r="B8" i="32" s="1"/>
  <c r="B9" i="32" s="1"/>
  <c r="B10" i="32" s="1"/>
  <c r="B11" i="32" s="1"/>
  <c r="B12" i="32" s="1"/>
  <c r="B13" i="32" s="1"/>
  <c r="B14" i="32" s="1"/>
  <c r="B15" i="32" s="1"/>
  <c r="B16" i="32" s="1"/>
  <c r="B17" i="32" s="1"/>
  <c r="B18" i="32" s="1"/>
  <c r="B19" i="32" s="1"/>
  <c r="B20" i="32" s="1"/>
  <c r="B21" i="32" s="1"/>
  <c r="B22" i="32" s="1"/>
  <c r="B23" i="32" s="1"/>
  <c r="B24" i="32" s="1"/>
  <c r="B25" i="32" s="1"/>
  <c r="B26" i="32" s="1"/>
  <c r="B27" i="32" s="1"/>
  <c r="B28" i="32" s="1"/>
  <c r="B29" i="32" s="1"/>
  <c r="B30" i="32" s="1"/>
  <c r="B31" i="32" s="1"/>
  <c r="B32" i="32" s="1"/>
  <c r="B33" i="32" s="1"/>
  <c r="B34" i="32" s="1"/>
  <c r="B35" i="32" s="1"/>
  <c r="B36" i="32" s="1"/>
  <c r="H6" i="32"/>
  <c r="H36" i="31"/>
  <c r="H35" i="31"/>
  <c r="H32" i="31"/>
  <c r="H31" i="31"/>
  <c r="H28" i="31"/>
  <c r="H27" i="31"/>
  <c r="H23" i="31"/>
  <c r="H22" i="31"/>
  <c r="H20" i="31"/>
  <c r="H19" i="31"/>
  <c r="H16" i="31"/>
  <c r="H13" i="31"/>
  <c r="H12" i="31"/>
  <c r="H11" i="31"/>
  <c r="H8" i="31"/>
  <c r="H7" i="31"/>
  <c r="B7" i="31"/>
  <c r="B8" i="31" s="1"/>
  <c r="B9" i="31" s="1"/>
  <c r="B10" i="31" s="1"/>
  <c r="B11" i="31" s="1"/>
  <c r="B12" i="31" s="1"/>
  <c r="B13" i="31" s="1"/>
  <c r="B14" i="31" s="1"/>
  <c r="B15" i="31" s="1"/>
  <c r="B16" i="31" s="1"/>
  <c r="B17" i="31" s="1"/>
  <c r="B18" i="31" s="1"/>
  <c r="B19" i="31" s="1"/>
  <c r="B20" i="31" s="1"/>
  <c r="B21" i="31" s="1"/>
  <c r="B22" i="31" s="1"/>
  <c r="B23" i="31" s="1"/>
  <c r="B24" i="31" s="1"/>
  <c r="B25" i="31" s="1"/>
  <c r="B26" i="31" s="1"/>
  <c r="B27" i="31" s="1"/>
  <c r="B28" i="31" s="1"/>
  <c r="B29" i="31" s="1"/>
  <c r="B30" i="31" s="1"/>
  <c r="B31" i="31" s="1"/>
  <c r="B32" i="31" s="1"/>
  <c r="B33" i="31" s="1"/>
  <c r="B34" i="31" s="1"/>
  <c r="B35" i="31" s="1"/>
  <c r="B36" i="31" s="1"/>
  <c r="H36" i="30"/>
  <c r="H35" i="30"/>
  <c r="H32" i="30"/>
  <c r="H31" i="30"/>
  <c r="H28" i="30"/>
  <c r="H27" i="30"/>
  <c r="H25" i="30"/>
  <c r="H23" i="30"/>
  <c r="H21" i="30"/>
  <c r="H20" i="30"/>
  <c r="H19" i="30"/>
  <c r="H17" i="30"/>
  <c r="H16" i="30"/>
  <c r="H12" i="30"/>
  <c r="H11" i="30"/>
  <c r="H8" i="30"/>
  <c r="H7" i="30"/>
  <c r="B7" i="30"/>
  <c r="B8" i="30" s="1"/>
  <c r="B9" i="30" s="1"/>
  <c r="B10" i="30" s="1"/>
  <c r="B11" i="30" s="1"/>
  <c r="B12" i="30" s="1"/>
  <c r="B13" i="30" s="1"/>
  <c r="B14" i="30" s="1"/>
  <c r="B15" i="30" s="1"/>
  <c r="B16" i="30" s="1"/>
  <c r="B17" i="30" s="1"/>
  <c r="B18" i="30" s="1"/>
  <c r="B19" i="30" s="1"/>
  <c r="B20" i="30" s="1"/>
  <c r="B21" i="30" s="1"/>
  <c r="B22" i="30" s="1"/>
  <c r="B23" i="30" s="1"/>
  <c r="B24" i="30" s="1"/>
  <c r="B25" i="30" s="1"/>
  <c r="B26" i="30" s="1"/>
  <c r="B27" i="30" s="1"/>
  <c r="B28" i="30" s="1"/>
  <c r="B29" i="30" s="1"/>
  <c r="B30" i="30" s="1"/>
  <c r="B31" i="30" s="1"/>
  <c r="B32" i="30" s="1"/>
  <c r="B33" i="30" s="1"/>
  <c r="B34" i="30" s="1"/>
  <c r="B35" i="30" s="1"/>
  <c r="B36" i="30" s="1"/>
  <c r="H6" i="30"/>
  <c r="H36" i="29"/>
  <c r="H35" i="29"/>
  <c r="H32" i="29"/>
  <c r="H31" i="29"/>
  <c r="H28" i="29"/>
  <c r="H27" i="29"/>
  <c r="H25" i="29"/>
  <c r="H23" i="29"/>
  <c r="H20" i="29"/>
  <c r="H19" i="29"/>
  <c r="H16" i="29"/>
  <c r="H12" i="29"/>
  <c r="H11" i="29"/>
  <c r="H8" i="29"/>
  <c r="H7" i="29"/>
  <c r="B7" i="29"/>
  <c r="B8" i="29" s="1"/>
  <c r="B9" i="29" s="1"/>
  <c r="B10" i="29" s="1"/>
  <c r="B11" i="29" s="1"/>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H6" i="29"/>
  <c r="E10" i="28"/>
  <c r="E11" i="28"/>
  <c r="E12" i="28"/>
  <c r="E13" i="28"/>
  <c r="E14" i="28"/>
  <c r="E15" i="28"/>
  <c r="E16" i="28"/>
  <c r="E17" i="28"/>
  <c r="H17" i="28" s="1"/>
  <c r="E18" i="28"/>
  <c r="E19" i="28"/>
  <c r="E20" i="28"/>
  <c r="E21" i="28"/>
  <c r="E22" i="28"/>
  <c r="E23" i="28"/>
  <c r="E24" i="28"/>
  <c r="E25" i="28"/>
  <c r="H25" i="28" s="1"/>
  <c r="E26" i="28"/>
  <c r="E27" i="28"/>
  <c r="E28" i="28"/>
  <c r="E29" i="28"/>
  <c r="E30" i="28"/>
  <c r="E31" i="28"/>
  <c r="E32" i="28"/>
  <c r="E33" i="28"/>
  <c r="E34" i="28"/>
  <c r="E35" i="28"/>
  <c r="E36" i="28"/>
  <c r="G10" i="28"/>
  <c r="G11" i="28"/>
  <c r="G12" i="28"/>
  <c r="G13" i="28"/>
  <c r="G14" i="28"/>
  <c r="G15" i="28"/>
  <c r="G16" i="28"/>
  <c r="G17" i="28"/>
  <c r="G18" i="28"/>
  <c r="G19" i="28"/>
  <c r="G20" i="28"/>
  <c r="G21" i="28"/>
  <c r="G22" i="28"/>
  <c r="G23" i="28"/>
  <c r="G24" i="28"/>
  <c r="G25" i="28"/>
  <c r="G26" i="28"/>
  <c r="G27" i="28"/>
  <c r="G28" i="28"/>
  <c r="G29" i="28"/>
  <c r="G30" i="28"/>
  <c r="G31" i="28"/>
  <c r="G32" i="28"/>
  <c r="G33" i="28"/>
  <c r="G34" i="28"/>
  <c r="G35" i="28"/>
  <c r="G36" i="28"/>
  <c r="F10" i="28"/>
  <c r="F11" i="28"/>
  <c r="F12" i="28"/>
  <c r="F13" i="28"/>
  <c r="F14" i="28"/>
  <c r="F15" i="28"/>
  <c r="F16" i="28"/>
  <c r="F17" i="28"/>
  <c r="F18" i="28"/>
  <c r="F19" i="28"/>
  <c r="F20" i="28"/>
  <c r="F21" i="28"/>
  <c r="F22" i="28"/>
  <c r="F23" i="28"/>
  <c r="F24" i="28"/>
  <c r="F25" i="28"/>
  <c r="F26" i="28"/>
  <c r="F27" i="28"/>
  <c r="F28" i="28"/>
  <c r="F29" i="28"/>
  <c r="F30" i="28"/>
  <c r="F31" i="28"/>
  <c r="F32" i="28"/>
  <c r="F33" i="28"/>
  <c r="F34" i="28"/>
  <c r="F35" i="28"/>
  <c r="F36" i="28"/>
  <c r="H36" i="28"/>
  <c r="H35" i="28"/>
  <c r="H33" i="28"/>
  <c r="H32" i="28"/>
  <c r="H31" i="28"/>
  <c r="H28" i="28"/>
  <c r="H27" i="28"/>
  <c r="H23" i="28"/>
  <c r="H21" i="28"/>
  <c r="H20" i="28"/>
  <c r="H19" i="28"/>
  <c r="H16" i="28"/>
  <c r="H13" i="28"/>
  <c r="H12" i="28"/>
  <c r="H11" i="28"/>
  <c r="B10" i="28"/>
  <c r="B11" i="28" s="1"/>
  <c r="B12" i="28" s="1"/>
  <c r="B13" i="28" s="1"/>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H7" i="27"/>
  <c r="H8" i="27"/>
  <c r="H9" i="27"/>
  <c r="H10" i="27"/>
  <c r="H11" i="27"/>
  <c r="H12" i="27"/>
  <c r="H13" i="27"/>
  <c r="H14" i="27"/>
  <c r="H15" i="27"/>
  <c r="H16" i="27"/>
  <c r="H17" i="27"/>
  <c r="H18" i="27"/>
  <c r="H19" i="27"/>
  <c r="H20" i="27"/>
  <c r="H21" i="27"/>
  <c r="H22" i="27"/>
  <c r="H23" i="27"/>
  <c r="H25" i="27"/>
  <c r="H26" i="27"/>
  <c r="H27" i="27"/>
  <c r="H28" i="27"/>
  <c r="H30" i="27"/>
  <c r="H31" i="27"/>
  <c r="H32" i="27"/>
  <c r="H33" i="27"/>
  <c r="H34" i="27"/>
  <c r="H35" i="27"/>
  <c r="H36" i="27"/>
  <c r="G7" i="27"/>
  <c r="G8" i="27"/>
  <c r="G9" i="27"/>
  <c r="G10" i="27"/>
  <c r="G11" i="27"/>
  <c r="G12" i="27"/>
  <c r="G13" i="27"/>
  <c r="G14" i="27"/>
  <c r="G15" i="27"/>
  <c r="G16" i="27"/>
  <c r="G17" i="27"/>
  <c r="G18" i="27"/>
  <c r="G19" i="27"/>
  <c r="G20" i="27"/>
  <c r="G21" i="27"/>
  <c r="G22" i="27"/>
  <c r="G23" i="27"/>
  <c r="G24" i="27"/>
  <c r="G25" i="27"/>
  <c r="G26" i="27"/>
  <c r="G27" i="27"/>
  <c r="G28" i="27"/>
  <c r="G29" i="27"/>
  <c r="G30" i="27"/>
  <c r="G31" i="27"/>
  <c r="G32" i="27"/>
  <c r="G33" i="27"/>
  <c r="G34" i="27"/>
  <c r="G35" i="27"/>
  <c r="G36" i="27"/>
  <c r="F7" i="27"/>
  <c r="F8" i="27"/>
  <c r="F9" i="27"/>
  <c r="F10" i="27"/>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7" i="27"/>
  <c r="E8" i="27"/>
  <c r="E9" i="27"/>
  <c r="E10" i="27"/>
  <c r="B7" i="27"/>
  <c r="B8" i="27" s="1"/>
  <c r="B9" i="27" s="1"/>
  <c r="B10" i="27" s="1"/>
  <c r="B11" i="27" s="1"/>
  <c r="B12" i="27" s="1"/>
  <c r="B13" i="27" s="1"/>
  <c r="B14" i="27" s="1"/>
  <c r="B15" i="27" s="1"/>
  <c r="B16" i="27" s="1"/>
  <c r="B17" i="27" s="1"/>
  <c r="B18" i="27" s="1"/>
  <c r="B19" i="27" s="1"/>
  <c r="B20" i="27" s="1"/>
  <c r="B21" i="27" s="1"/>
  <c r="B22" i="27" s="1"/>
  <c r="B23" i="27" s="1"/>
  <c r="B24" i="27" s="1"/>
  <c r="B25" i="27" s="1"/>
  <c r="B26" i="27" s="1"/>
  <c r="B27" i="27" s="1"/>
  <c r="B28" i="27" s="1"/>
  <c r="B29" i="27" s="1"/>
  <c r="B30" i="27" s="1"/>
  <c r="B31" i="27" s="1"/>
  <c r="B32" i="27" s="1"/>
  <c r="B33" i="27" s="1"/>
  <c r="B34" i="27" s="1"/>
  <c r="B35" i="27" s="1"/>
  <c r="B36" i="27" s="1"/>
  <c r="Y32" i="26" l="1"/>
  <c r="Z32" i="26"/>
  <c r="AA32" i="26"/>
  <c r="Y24" i="26"/>
  <c r="Z24" i="26"/>
  <c r="AA24" i="26"/>
  <c r="Y16" i="26"/>
  <c r="Z16" i="26"/>
  <c r="AA16" i="26"/>
  <c r="Y8" i="26"/>
  <c r="Z8" i="26"/>
  <c r="AA8" i="26"/>
  <c r="AA35" i="26"/>
  <c r="Z35" i="26"/>
  <c r="Y35" i="26"/>
  <c r="AA23" i="26"/>
  <c r="Z23" i="26"/>
  <c r="Y23" i="26"/>
  <c r="AA15" i="26"/>
  <c r="Z15" i="26"/>
  <c r="Y15" i="26"/>
  <c r="AA7" i="26"/>
  <c r="Z7" i="26"/>
  <c r="Y7" i="26"/>
  <c r="Y34" i="26"/>
  <c r="Z34" i="26"/>
  <c r="AA34" i="26"/>
  <c r="Y26" i="26"/>
  <c r="Z26" i="26"/>
  <c r="AA26" i="26"/>
  <c r="Y14" i="26"/>
  <c r="Z14" i="26"/>
  <c r="AA14" i="26"/>
  <c r="Y6" i="26"/>
  <c r="Z6" i="26"/>
  <c r="AA6" i="26"/>
  <c r="Y28" i="26"/>
  <c r="Z28" i="26"/>
  <c r="AA28" i="26"/>
  <c r="Y20" i="26"/>
  <c r="Z20" i="26"/>
  <c r="AA20" i="26"/>
  <c r="Y12" i="26"/>
  <c r="Z12" i="26"/>
  <c r="AA12" i="26"/>
  <c r="AA31" i="26"/>
  <c r="Z31" i="26"/>
  <c r="Y31" i="26"/>
  <c r="AA27" i="26"/>
  <c r="Z27" i="26"/>
  <c r="Y27" i="26"/>
  <c r="AA19" i="26"/>
  <c r="Z19" i="26"/>
  <c r="Y19" i="26"/>
  <c r="AA11" i="26"/>
  <c r="Z11" i="26"/>
  <c r="Y11" i="26"/>
  <c r="Y5" i="26"/>
  <c r="AA5" i="26"/>
  <c r="Z5" i="26"/>
  <c r="Y30" i="26"/>
  <c r="Z30" i="26"/>
  <c r="AA30" i="26"/>
  <c r="Y22" i="26"/>
  <c r="Z22" i="26"/>
  <c r="AA22" i="26"/>
  <c r="Y18" i="26"/>
  <c r="Z18" i="26"/>
  <c r="AA18" i="26"/>
  <c r="Y10" i="26"/>
  <c r="Z10" i="26"/>
  <c r="AA10" i="26"/>
  <c r="Y33" i="26"/>
  <c r="AA33" i="26"/>
  <c r="Z33" i="26"/>
  <c r="Y29" i="26"/>
  <c r="AA29" i="26"/>
  <c r="Z29" i="26"/>
  <c r="Y25" i="26"/>
  <c r="AA25" i="26"/>
  <c r="Z25" i="26"/>
  <c r="Y21" i="26"/>
  <c r="AA21" i="26"/>
  <c r="Z21" i="26"/>
  <c r="Y17" i="26"/>
  <c r="AA17" i="26"/>
  <c r="Z17" i="26"/>
  <c r="Y13" i="26"/>
  <c r="AA13" i="26"/>
  <c r="Z13" i="26"/>
  <c r="Y9" i="26"/>
  <c r="AA9" i="26"/>
  <c r="Z9" i="26"/>
  <c r="H34" i="32"/>
  <c r="H22" i="32"/>
  <c r="H18" i="32"/>
  <c r="H14" i="32"/>
  <c r="H10" i="32"/>
  <c r="H26" i="32"/>
  <c r="H34" i="31"/>
  <c r="H26" i="31"/>
  <c r="H14" i="31"/>
  <c r="H10" i="31"/>
  <c r="H34" i="30"/>
  <c r="H26" i="30"/>
  <c r="H22" i="30"/>
  <c r="H18" i="30"/>
  <c r="H14" i="30"/>
  <c r="H10" i="30"/>
  <c r="H34" i="29"/>
  <c r="H10" i="29"/>
  <c r="H26" i="29"/>
  <c r="H22" i="29"/>
  <c r="H18" i="29"/>
  <c r="H18" i="28"/>
  <c r="H34" i="28"/>
  <c r="H26" i="28"/>
  <c r="H14" i="28"/>
  <c r="H10" i="28"/>
  <c r="H22" i="28"/>
  <c r="E7" i="24" l="1"/>
  <c r="E8" i="24"/>
  <c r="E9" i="24"/>
  <c r="E10" i="24"/>
  <c r="E11" i="24"/>
  <c r="E12" i="24"/>
  <c r="E13" i="24"/>
  <c r="E14" i="24"/>
  <c r="E16" i="24"/>
  <c r="E17" i="24"/>
  <c r="E18" i="24"/>
  <c r="E19" i="24"/>
  <c r="E20" i="24"/>
  <c r="E21" i="24"/>
  <c r="E22" i="24"/>
  <c r="E23" i="24"/>
  <c r="E24" i="24"/>
  <c r="E6" i="24"/>
  <c r="H7" i="24"/>
  <c r="H8" i="24"/>
  <c r="H9" i="24"/>
  <c r="H10" i="24"/>
  <c r="H11" i="24"/>
  <c r="H12" i="24"/>
  <c r="H13" i="24"/>
  <c r="H14" i="24"/>
  <c r="H16" i="24"/>
  <c r="H17" i="24"/>
  <c r="H18" i="24"/>
  <c r="H19" i="24"/>
  <c r="H20" i="24"/>
  <c r="H21" i="24"/>
  <c r="H22" i="24"/>
  <c r="H23" i="24"/>
  <c r="H24" i="24"/>
  <c r="H25" i="24"/>
  <c r="H26" i="24"/>
  <c r="H27" i="24"/>
  <c r="H28" i="24"/>
  <c r="H29" i="24"/>
  <c r="H30" i="24"/>
  <c r="H31" i="24"/>
  <c r="H32" i="24"/>
  <c r="H33" i="24"/>
  <c r="H34" i="24"/>
  <c r="H35" i="24"/>
  <c r="H36" i="24"/>
  <c r="I7" i="24"/>
  <c r="I8" i="24"/>
  <c r="I9" i="24"/>
  <c r="I10" i="24"/>
  <c r="I11" i="24"/>
  <c r="I12" i="24"/>
  <c r="I13" i="24"/>
  <c r="I14" i="24"/>
  <c r="I16" i="24"/>
  <c r="I17" i="24"/>
  <c r="I18" i="24"/>
  <c r="I19" i="24"/>
  <c r="I20" i="24"/>
  <c r="I21" i="24"/>
  <c r="I22" i="24"/>
  <c r="I23" i="24"/>
  <c r="I24" i="24"/>
  <c r="I25" i="24"/>
  <c r="I26" i="24"/>
  <c r="I27" i="24"/>
  <c r="I28" i="24"/>
  <c r="I29" i="24"/>
  <c r="I30" i="24"/>
  <c r="I31" i="24"/>
  <c r="I32" i="24"/>
  <c r="I33" i="24"/>
  <c r="I34" i="24"/>
  <c r="I35" i="24"/>
  <c r="I36" i="24"/>
  <c r="J7" i="24"/>
  <c r="J8" i="24"/>
  <c r="J9" i="24"/>
  <c r="J10" i="24"/>
  <c r="J11" i="24"/>
  <c r="J12" i="24"/>
  <c r="J13" i="24"/>
  <c r="J14" i="24"/>
  <c r="J16" i="24"/>
  <c r="J17" i="24"/>
  <c r="J18" i="24"/>
  <c r="J19" i="24"/>
  <c r="J20" i="24"/>
  <c r="J21" i="24"/>
  <c r="J22" i="24"/>
  <c r="J23" i="24"/>
  <c r="J25" i="24"/>
  <c r="J26" i="24"/>
  <c r="J27" i="24"/>
  <c r="J28" i="24"/>
  <c r="J30" i="24"/>
  <c r="J31" i="24"/>
  <c r="J32" i="24"/>
  <c r="J33" i="24"/>
  <c r="J34" i="24"/>
  <c r="J35" i="24"/>
  <c r="J36" i="24"/>
  <c r="K7" i="24"/>
  <c r="K8" i="24"/>
  <c r="K9" i="24"/>
  <c r="K10" i="24"/>
  <c r="K11" i="24"/>
  <c r="K12" i="24"/>
  <c r="K13" i="24"/>
  <c r="K14" i="24"/>
  <c r="K16" i="24"/>
  <c r="K17" i="24"/>
  <c r="K18" i="24"/>
  <c r="K19" i="24"/>
  <c r="K20" i="24"/>
  <c r="K21" i="24"/>
  <c r="K22" i="24"/>
  <c r="K23" i="24"/>
  <c r="K25" i="24"/>
  <c r="K26" i="24"/>
  <c r="K27" i="24"/>
  <c r="K28" i="24"/>
  <c r="K30" i="24"/>
  <c r="K31" i="24"/>
  <c r="K32" i="24"/>
  <c r="K33" i="24"/>
  <c r="K34" i="24"/>
  <c r="K35" i="24"/>
  <c r="K36" i="24"/>
  <c r="K6" i="24"/>
  <c r="J6" i="24"/>
  <c r="I6" i="24"/>
  <c r="H6" i="24"/>
  <c r="G7" i="24"/>
  <c r="G8" i="24"/>
  <c r="G9" i="24"/>
  <c r="G10" i="24"/>
  <c r="G11" i="24"/>
  <c r="G12" i="24"/>
  <c r="G13" i="24"/>
  <c r="G14" i="24"/>
  <c r="G16" i="24"/>
  <c r="G17" i="24"/>
  <c r="G18" i="24"/>
  <c r="G19" i="24"/>
  <c r="G20" i="24"/>
  <c r="G21" i="24"/>
  <c r="G22" i="24"/>
  <c r="G23" i="24"/>
  <c r="G24" i="24"/>
  <c r="G25" i="24"/>
  <c r="G26" i="24"/>
  <c r="G27" i="24"/>
  <c r="G28" i="24"/>
  <c r="G29" i="24"/>
  <c r="G30" i="24"/>
  <c r="G31" i="24"/>
  <c r="G32" i="24"/>
  <c r="G33" i="24"/>
  <c r="G34" i="24"/>
  <c r="G35" i="24"/>
  <c r="G36" i="24"/>
  <c r="G6" i="24"/>
  <c r="E25" i="24" l="1"/>
  <c r="E26" i="24"/>
  <c r="E27" i="24"/>
  <c r="E28" i="24"/>
  <c r="E29" i="24"/>
  <c r="E30" i="24"/>
  <c r="E31" i="24"/>
  <c r="E32" i="24"/>
  <c r="E33" i="24"/>
  <c r="E34" i="24"/>
  <c r="E35" i="24"/>
  <c r="E36" i="24"/>
  <c r="F7" i="24"/>
  <c r="F8" i="24"/>
  <c r="F9" i="24"/>
  <c r="F10" i="24"/>
  <c r="F11" i="24"/>
  <c r="F12" i="24"/>
  <c r="F13" i="24"/>
  <c r="F14" i="24"/>
  <c r="F16" i="24"/>
  <c r="F17" i="24"/>
  <c r="F18" i="24"/>
  <c r="F19" i="24"/>
  <c r="F20" i="24"/>
  <c r="F21" i="24"/>
  <c r="F22" i="24"/>
  <c r="F23" i="24"/>
  <c r="F24" i="24"/>
  <c r="F25" i="24"/>
  <c r="F26" i="24"/>
  <c r="F27" i="24"/>
  <c r="F28" i="24"/>
  <c r="F29" i="24"/>
  <c r="F30" i="24"/>
  <c r="F31" i="24"/>
  <c r="F32" i="24"/>
  <c r="F33" i="24"/>
  <c r="F34" i="24"/>
  <c r="F35" i="24"/>
  <c r="F36" i="24"/>
  <c r="F6" i="24"/>
  <c r="E7" i="22"/>
  <c r="E8" i="22"/>
  <c r="E9" i="22"/>
  <c r="E10" i="22"/>
  <c r="E11" i="22"/>
  <c r="E12" i="22"/>
  <c r="E13" i="22"/>
  <c r="E14" i="22"/>
  <c r="E15" i="22"/>
  <c r="E16" i="22"/>
  <c r="E17" i="22"/>
  <c r="E18" i="22"/>
  <c r="E19" i="22"/>
  <c r="E20" i="22"/>
  <c r="E21" i="22"/>
  <c r="E22" i="22"/>
  <c r="E23" i="22"/>
  <c r="E25" i="22"/>
  <c r="E26" i="22"/>
  <c r="E27" i="22"/>
  <c r="E28" i="22"/>
  <c r="E29" i="22"/>
  <c r="E30" i="22"/>
  <c r="E31" i="22"/>
  <c r="E32" i="22"/>
  <c r="E33" i="22"/>
  <c r="E34" i="22"/>
  <c r="E35" i="22"/>
  <c r="E36" i="22"/>
  <c r="F7" i="22"/>
  <c r="F8" i="22"/>
  <c r="F9" i="22"/>
  <c r="F10" i="22"/>
  <c r="F11" i="22"/>
  <c r="F12" i="22"/>
  <c r="F13" i="22"/>
  <c r="F14" i="22"/>
  <c r="F15" i="22"/>
  <c r="F16" i="22"/>
  <c r="F17" i="22"/>
  <c r="F18" i="22"/>
  <c r="F19" i="22"/>
  <c r="F20" i="22"/>
  <c r="F21" i="22"/>
  <c r="F22" i="22"/>
  <c r="F23" i="22"/>
  <c r="F25" i="22"/>
  <c r="F26" i="22"/>
  <c r="F27" i="22"/>
  <c r="F28" i="22"/>
  <c r="F29" i="22"/>
  <c r="F30" i="22"/>
  <c r="F31" i="22"/>
  <c r="F32" i="22"/>
  <c r="F33" i="22"/>
  <c r="F34" i="22"/>
  <c r="F35" i="22"/>
  <c r="F36" i="22"/>
  <c r="G7" i="22"/>
  <c r="G8" i="22"/>
  <c r="G9" i="22"/>
  <c r="G10" i="22"/>
  <c r="G11" i="22"/>
  <c r="G12" i="22"/>
  <c r="G13" i="22"/>
  <c r="G14" i="22"/>
  <c r="G15" i="22"/>
  <c r="G16" i="22"/>
  <c r="G17" i="22"/>
  <c r="G18" i="22"/>
  <c r="G19" i="22"/>
  <c r="G20" i="22"/>
  <c r="G21" i="22"/>
  <c r="G22" i="22"/>
  <c r="G23" i="22"/>
  <c r="G25" i="22"/>
  <c r="G26" i="22"/>
  <c r="G27" i="22"/>
  <c r="G28" i="22"/>
  <c r="G29" i="22"/>
  <c r="G30" i="22"/>
  <c r="G31" i="22"/>
  <c r="G32" i="22"/>
  <c r="G33" i="22"/>
  <c r="G34" i="22"/>
  <c r="G35" i="22"/>
  <c r="G36" i="22"/>
  <c r="H7" i="22"/>
  <c r="H8" i="22"/>
  <c r="H9" i="22"/>
  <c r="H10" i="22"/>
  <c r="H11" i="22"/>
  <c r="H12" i="22"/>
  <c r="H13" i="22"/>
  <c r="H14" i="22"/>
  <c r="H15" i="22"/>
  <c r="H16" i="22"/>
  <c r="H17" i="22"/>
  <c r="H18" i="22"/>
  <c r="H19" i="22"/>
  <c r="H20" i="22"/>
  <c r="H21" i="22"/>
  <c r="H22" i="22"/>
  <c r="H23" i="22"/>
  <c r="H25" i="22"/>
  <c r="H26" i="22"/>
  <c r="H27" i="22"/>
  <c r="H28" i="22"/>
  <c r="H29" i="22"/>
  <c r="H30" i="22"/>
  <c r="H31" i="22"/>
  <c r="H32" i="22"/>
  <c r="H33" i="22"/>
  <c r="H34" i="22"/>
  <c r="H35" i="22"/>
  <c r="H36" i="22"/>
  <c r="I7" i="22"/>
  <c r="I8" i="22"/>
  <c r="I9" i="22"/>
  <c r="I10" i="22"/>
  <c r="I11" i="22"/>
  <c r="I12" i="22"/>
  <c r="I13" i="22"/>
  <c r="I14" i="22"/>
  <c r="I15" i="22"/>
  <c r="I16" i="22"/>
  <c r="I17" i="22"/>
  <c r="I18" i="22"/>
  <c r="I19" i="22"/>
  <c r="I20" i="22"/>
  <c r="I21" i="22"/>
  <c r="I22" i="22"/>
  <c r="I23" i="22"/>
  <c r="I25" i="22"/>
  <c r="I26" i="22"/>
  <c r="I27" i="22"/>
  <c r="I28" i="22"/>
  <c r="I29" i="22"/>
  <c r="I30" i="22"/>
  <c r="I31" i="22"/>
  <c r="I32" i="22"/>
  <c r="I33" i="22"/>
  <c r="I34" i="22"/>
  <c r="I35" i="22"/>
  <c r="I36" i="22"/>
  <c r="J7" i="22"/>
  <c r="J8" i="22"/>
  <c r="J9" i="22"/>
  <c r="J10" i="22"/>
  <c r="J11" i="22"/>
  <c r="J12" i="22"/>
  <c r="J13" i="22"/>
  <c r="J16" i="22"/>
  <c r="J17" i="22"/>
  <c r="J18" i="22"/>
  <c r="J19" i="22"/>
  <c r="J20" i="22"/>
  <c r="J21" i="22"/>
  <c r="J22" i="22"/>
  <c r="J23" i="22"/>
  <c r="J26" i="22"/>
  <c r="J27" i="22"/>
  <c r="J28" i="22"/>
  <c r="J30" i="22"/>
  <c r="J31" i="22"/>
  <c r="J32" i="22"/>
  <c r="J33" i="22"/>
  <c r="J34" i="22"/>
  <c r="J35" i="22"/>
  <c r="J36" i="22"/>
  <c r="K7" i="22"/>
  <c r="K8" i="22"/>
  <c r="K9" i="22"/>
  <c r="K10" i="22"/>
  <c r="K11" i="22"/>
  <c r="K12" i="22"/>
  <c r="K13" i="22"/>
  <c r="K16" i="22"/>
  <c r="K17" i="22"/>
  <c r="K18" i="22"/>
  <c r="K19" i="22"/>
  <c r="K20" i="22"/>
  <c r="K21" i="22"/>
  <c r="K22" i="22"/>
  <c r="K23" i="22"/>
  <c r="K26" i="22"/>
  <c r="K27" i="22"/>
  <c r="K28" i="22"/>
  <c r="K30" i="22"/>
  <c r="K31" i="22"/>
  <c r="K32" i="22"/>
  <c r="K33" i="22"/>
  <c r="K34" i="22"/>
  <c r="K35" i="22"/>
  <c r="K36" i="22"/>
  <c r="K6" i="22"/>
  <c r="J6" i="22"/>
  <c r="I6" i="22"/>
  <c r="H6" i="22"/>
  <c r="G6" i="22"/>
  <c r="F6" i="22"/>
  <c r="E6" i="22"/>
  <c r="K7" i="23"/>
  <c r="K8" i="23"/>
  <c r="K9" i="23"/>
  <c r="K10" i="23"/>
  <c r="K11" i="23"/>
  <c r="K12" i="23"/>
  <c r="K13" i="23"/>
  <c r="K14" i="23"/>
  <c r="K16" i="23"/>
  <c r="K17" i="23"/>
  <c r="K18" i="23"/>
  <c r="K19" i="23"/>
  <c r="K20" i="23"/>
  <c r="K21" i="23"/>
  <c r="K22" i="23"/>
  <c r="K23" i="23"/>
  <c r="K26" i="23"/>
  <c r="K27" i="23"/>
  <c r="K28" i="23"/>
  <c r="K30" i="23"/>
  <c r="K31" i="23"/>
  <c r="K32" i="23"/>
  <c r="K33" i="23"/>
  <c r="K34" i="23"/>
  <c r="K35" i="23"/>
  <c r="K36" i="23"/>
  <c r="J7" i="23"/>
  <c r="J8" i="23"/>
  <c r="J9" i="23"/>
  <c r="J10" i="23"/>
  <c r="J11" i="23"/>
  <c r="J12" i="23"/>
  <c r="J13" i="23"/>
  <c r="J14" i="23"/>
  <c r="J16" i="23"/>
  <c r="J17" i="23"/>
  <c r="J18" i="23"/>
  <c r="J19" i="23"/>
  <c r="J20" i="23"/>
  <c r="J21" i="23"/>
  <c r="J22" i="23"/>
  <c r="J23" i="23"/>
  <c r="J26" i="23"/>
  <c r="J27" i="23"/>
  <c r="J28" i="23"/>
  <c r="J30" i="23"/>
  <c r="J31" i="23"/>
  <c r="J32" i="23"/>
  <c r="J33" i="23"/>
  <c r="J34" i="23"/>
  <c r="J35" i="23"/>
  <c r="J36" i="23"/>
  <c r="I7" i="23"/>
  <c r="I8" i="23"/>
  <c r="I9" i="23"/>
  <c r="I10" i="23"/>
  <c r="I11" i="23"/>
  <c r="I12" i="23"/>
  <c r="I13" i="23"/>
  <c r="I14" i="23"/>
  <c r="I15" i="23"/>
  <c r="I16" i="23"/>
  <c r="I17" i="23"/>
  <c r="I18" i="23"/>
  <c r="I19" i="23"/>
  <c r="I20" i="23"/>
  <c r="I21" i="23"/>
  <c r="I22" i="23"/>
  <c r="I23" i="23"/>
  <c r="I25" i="23"/>
  <c r="I26" i="23"/>
  <c r="I27" i="23"/>
  <c r="I28" i="23"/>
  <c r="I29" i="23"/>
  <c r="I30" i="23"/>
  <c r="I31" i="23"/>
  <c r="I32" i="23"/>
  <c r="I33" i="23"/>
  <c r="I34" i="23"/>
  <c r="I35" i="23"/>
  <c r="I36" i="23"/>
  <c r="H7" i="23"/>
  <c r="H8" i="23"/>
  <c r="H9" i="23"/>
  <c r="H10" i="23"/>
  <c r="H11" i="23"/>
  <c r="H12" i="23"/>
  <c r="H13" i="23"/>
  <c r="H14" i="23"/>
  <c r="H15" i="23"/>
  <c r="H16" i="23"/>
  <c r="H17" i="23"/>
  <c r="H18" i="23"/>
  <c r="H19" i="23"/>
  <c r="H20" i="23"/>
  <c r="H21" i="23"/>
  <c r="H22" i="23"/>
  <c r="H23" i="23"/>
  <c r="H25" i="23"/>
  <c r="H26" i="23"/>
  <c r="H27" i="23"/>
  <c r="H28" i="23"/>
  <c r="H29" i="23"/>
  <c r="H30" i="23"/>
  <c r="H31" i="23"/>
  <c r="H32" i="23"/>
  <c r="H33" i="23"/>
  <c r="H34" i="23"/>
  <c r="H35" i="23"/>
  <c r="H36" i="23"/>
  <c r="G7" i="23"/>
  <c r="G8" i="23"/>
  <c r="G9" i="23"/>
  <c r="G10" i="23"/>
  <c r="G11" i="23"/>
  <c r="G12" i="23"/>
  <c r="G13" i="23"/>
  <c r="G14" i="23"/>
  <c r="G15" i="23"/>
  <c r="G16" i="23"/>
  <c r="G17" i="23"/>
  <c r="G18" i="23"/>
  <c r="G19" i="23"/>
  <c r="G20" i="23"/>
  <c r="G21" i="23"/>
  <c r="G22" i="23"/>
  <c r="G23" i="23"/>
  <c r="G25" i="23"/>
  <c r="G26" i="23"/>
  <c r="G27" i="23"/>
  <c r="G28" i="23"/>
  <c r="G29" i="23"/>
  <c r="G30" i="23"/>
  <c r="G31" i="23"/>
  <c r="G32" i="23"/>
  <c r="G33" i="23"/>
  <c r="G34" i="23"/>
  <c r="G35" i="23"/>
  <c r="G36" i="23"/>
  <c r="F7" i="23"/>
  <c r="F8" i="23"/>
  <c r="F9" i="23"/>
  <c r="F10" i="23"/>
  <c r="F11" i="23"/>
  <c r="F12" i="23"/>
  <c r="F13" i="23"/>
  <c r="F14" i="23"/>
  <c r="F15" i="23"/>
  <c r="F16" i="23"/>
  <c r="F17" i="23"/>
  <c r="F18" i="23"/>
  <c r="F19" i="23"/>
  <c r="F20" i="23"/>
  <c r="F21" i="23"/>
  <c r="F22" i="23"/>
  <c r="F23" i="23"/>
  <c r="F25" i="23"/>
  <c r="F26" i="23"/>
  <c r="F27" i="23"/>
  <c r="F28" i="23"/>
  <c r="F29" i="23"/>
  <c r="F30" i="23"/>
  <c r="F31" i="23"/>
  <c r="F32" i="23"/>
  <c r="F33" i="23"/>
  <c r="F34" i="23"/>
  <c r="F35" i="23"/>
  <c r="F36" i="23"/>
  <c r="E7" i="23"/>
  <c r="E8" i="23"/>
  <c r="E9" i="23"/>
  <c r="E10" i="23"/>
  <c r="E11" i="23"/>
  <c r="E12" i="23"/>
  <c r="E13" i="23"/>
  <c r="E14" i="23"/>
  <c r="E15" i="23"/>
  <c r="E16" i="23"/>
  <c r="E17" i="23"/>
  <c r="E18" i="23"/>
  <c r="E19" i="23"/>
  <c r="E20" i="23"/>
  <c r="E21" i="23"/>
  <c r="E22" i="23"/>
  <c r="E23" i="23"/>
  <c r="E25" i="23"/>
  <c r="E26" i="23"/>
  <c r="E27" i="23"/>
  <c r="E28" i="23"/>
  <c r="E29" i="23"/>
  <c r="E30" i="23"/>
  <c r="E31" i="23"/>
  <c r="E32" i="23"/>
  <c r="E33" i="23"/>
  <c r="E34" i="23"/>
  <c r="E35" i="23"/>
  <c r="E36" i="23"/>
  <c r="K6" i="23"/>
  <c r="J6" i="23"/>
  <c r="I6" i="23"/>
  <c r="H6" i="23"/>
  <c r="G6" i="23"/>
  <c r="F6" i="23"/>
  <c r="E6" i="23"/>
  <c r="E7" i="21"/>
  <c r="E8" i="21"/>
  <c r="E9" i="21"/>
  <c r="E10" i="21"/>
  <c r="E11" i="21"/>
  <c r="E12" i="21"/>
  <c r="E13" i="21"/>
  <c r="E14" i="21"/>
  <c r="E16" i="21"/>
  <c r="E17" i="21"/>
  <c r="E18" i="21"/>
  <c r="E19" i="21"/>
  <c r="E20" i="21"/>
  <c r="E21" i="21"/>
  <c r="E22" i="21"/>
  <c r="E23" i="21"/>
  <c r="E25" i="21"/>
  <c r="E26" i="21"/>
  <c r="E27" i="21"/>
  <c r="E28" i="21"/>
  <c r="E30" i="21"/>
  <c r="E31" i="21"/>
  <c r="E32" i="21"/>
  <c r="E33" i="21"/>
  <c r="E34" i="21"/>
  <c r="E35" i="21"/>
  <c r="E36" i="21"/>
  <c r="F7" i="21"/>
  <c r="F8" i="21"/>
  <c r="F9" i="21"/>
  <c r="F10" i="21"/>
  <c r="F11" i="21"/>
  <c r="F12" i="21"/>
  <c r="F13" i="21"/>
  <c r="F14" i="21"/>
  <c r="F16" i="21"/>
  <c r="F17" i="21"/>
  <c r="F18" i="21"/>
  <c r="F19" i="21"/>
  <c r="F20" i="21"/>
  <c r="F21" i="21"/>
  <c r="F22" i="21"/>
  <c r="F23" i="21"/>
  <c r="F25" i="21"/>
  <c r="F26" i="21"/>
  <c r="F27" i="21"/>
  <c r="F28" i="21"/>
  <c r="F30" i="21"/>
  <c r="F31" i="21"/>
  <c r="F32" i="21"/>
  <c r="F33" i="21"/>
  <c r="F34" i="21"/>
  <c r="F35" i="21"/>
  <c r="F36" i="21"/>
  <c r="G7" i="21"/>
  <c r="G8" i="21"/>
  <c r="G9" i="21"/>
  <c r="G10" i="21"/>
  <c r="G11" i="21"/>
  <c r="G12" i="21"/>
  <c r="G13" i="21"/>
  <c r="G14" i="21"/>
  <c r="G16" i="21"/>
  <c r="G17" i="21"/>
  <c r="G18" i="21"/>
  <c r="G19" i="21"/>
  <c r="G20" i="21"/>
  <c r="G21" i="21"/>
  <c r="G22" i="21"/>
  <c r="G23" i="21"/>
  <c r="G25" i="21"/>
  <c r="G26" i="21"/>
  <c r="G27" i="21"/>
  <c r="G28" i="21"/>
  <c r="G30" i="21"/>
  <c r="G31" i="21"/>
  <c r="G32" i="21"/>
  <c r="G33" i="21"/>
  <c r="G34" i="21"/>
  <c r="G35" i="21"/>
  <c r="G36" i="21"/>
  <c r="H7" i="21"/>
  <c r="H8" i="21"/>
  <c r="H9" i="21"/>
  <c r="H10" i="21"/>
  <c r="H11" i="21"/>
  <c r="H12" i="21"/>
  <c r="H13" i="21"/>
  <c r="H14" i="21"/>
  <c r="H16" i="21"/>
  <c r="H17" i="21"/>
  <c r="H18" i="21"/>
  <c r="H19" i="21"/>
  <c r="H20" i="21"/>
  <c r="H21" i="21"/>
  <c r="H22" i="21"/>
  <c r="H23" i="21"/>
  <c r="H25" i="21"/>
  <c r="H26" i="21"/>
  <c r="H27" i="21"/>
  <c r="H28" i="21"/>
  <c r="H30" i="21"/>
  <c r="H31" i="21"/>
  <c r="H32" i="21"/>
  <c r="H33" i="21"/>
  <c r="H34" i="21"/>
  <c r="H35" i="21"/>
  <c r="H36" i="21"/>
  <c r="I7" i="21"/>
  <c r="I8" i="21"/>
  <c r="I9" i="21"/>
  <c r="I10" i="21"/>
  <c r="I11" i="21"/>
  <c r="I12" i="21"/>
  <c r="I13" i="21"/>
  <c r="I14" i="21"/>
  <c r="I16" i="21"/>
  <c r="I17" i="21"/>
  <c r="I18" i="21"/>
  <c r="I19" i="21"/>
  <c r="I20" i="21"/>
  <c r="I21" i="21"/>
  <c r="I22" i="21"/>
  <c r="I23" i="21"/>
  <c r="I25" i="21"/>
  <c r="I26" i="21"/>
  <c r="I27" i="21"/>
  <c r="I28" i="21"/>
  <c r="I30" i="21"/>
  <c r="I31" i="21"/>
  <c r="I32" i="21"/>
  <c r="I33" i="21"/>
  <c r="I34" i="21"/>
  <c r="I35" i="21"/>
  <c r="J7" i="21"/>
  <c r="J8" i="21"/>
  <c r="J9" i="21"/>
  <c r="J10" i="21"/>
  <c r="J11" i="21"/>
  <c r="J12" i="21"/>
  <c r="J13" i="21"/>
  <c r="J16" i="21"/>
  <c r="J17" i="21"/>
  <c r="J18" i="21"/>
  <c r="J19" i="21"/>
  <c r="J20" i="21"/>
  <c r="J22" i="21"/>
  <c r="J23" i="21"/>
  <c r="J26" i="21"/>
  <c r="J27" i="21"/>
  <c r="J28" i="21"/>
  <c r="J30" i="21"/>
  <c r="J31" i="21"/>
  <c r="J32" i="21"/>
  <c r="J33" i="21"/>
  <c r="J34" i="21"/>
  <c r="J35" i="21"/>
  <c r="J36" i="21"/>
  <c r="K7" i="21"/>
  <c r="K8" i="21"/>
  <c r="K9" i="21"/>
  <c r="K10" i="21"/>
  <c r="K11" i="21"/>
  <c r="K12" i="21"/>
  <c r="K13" i="21"/>
  <c r="K16" i="21"/>
  <c r="K17" i="21"/>
  <c r="K18" i="21"/>
  <c r="K19" i="21"/>
  <c r="K20" i="21"/>
  <c r="K22" i="21"/>
  <c r="K23" i="21"/>
  <c r="K26" i="21"/>
  <c r="K27" i="21"/>
  <c r="K28" i="21"/>
  <c r="K30" i="21"/>
  <c r="K31" i="21"/>
  <c r="K32" i="21"/>
  <c r="K33" i="21"/>
  <c r="K34" i="21"/>
  <c r="K35" i="21"/>
  <c r="K36" i="21"/>
  <c r="K6" i="21"/>
  <c r="J6" i="21"/>
  <c r="I6" i="21"/>
  <c r="H6" i="21"/>
  <c r="G6" i="21"/>
  <c r="F6" i="21"/>
  <c r="E6" i="21"/>
  <c r="I36" i="21"/>
  <c r="G7" i="20"/>
  <c r="G8" i="20"/>
  <c r="G9" i="20"/>
  <c r="G10" i="20"/>
  <c r="G11" i="20"/>
  <c r="G12" i="20"/>
  <c r="G13" i="20"/>
  <c r="G14" i="20"/>
  <c r="G16" i="20"/>
  <c r="G17" i="20"/>
  <c r="G18" i="20"/>
  <c r="G19" i="20"/>
  <c r="G20" i="20"/>
  <c r="G21" i="20"/>
  <c r="G22" i="20"/>
  <c r="G23" i="20"/>
  <c r="G25" i="20"/>
  <c r="G26" i="20"/>
  <c r="G27" i="20"/>
  <c r="G28" i="20"/>
  <c r="G30" i="20"/>
  <c r="G31" i="20"/>
  <c r="G32" i="20"/>
  <c r="G33" i="20"/>
  <c r="G34" i="20"/>
  <c r="G35" i="20"/>
  <c r="G36" i="20"/>
  <c r="H7" i="20"/>
  <c r="H8" i="20"/>
  <c r="H9" i="20"/>
  <c r="H10" i="20"/>
  <c r="H11" i="20"/>
  <c r="H12" i="20"/>
  <c r="H13" i="20"/>
  <c r="H14" i="20"/>
  <c r="H16" i="20"/>
  <c r="H17" i="20"/>
  <c r="H18" i="20"/>
  <c r="H19" i="20"/>
  <c r="H20" i="20"/>
  <c r="H21" i="20"/>
  <c r="H22" i="20"/>
  <c r="H23" i="20"/>
  <c r="H25" i="20"/>
  <c r="H26" i="20"/>
  <c r="H27" i="20"/>
  <c r="H28" i="20"/>
  <c r="H30" i="20"/>
  <c r="H31" i="20"/>
  <c r="H32" i="20"/>
  <c r="H33" i="20"/>
  <c r="H34" i="20"/>
  <c r="H35" i="20"/>
  <c r="H36" i="20"/>
  <c r="I7" i="20"/>
  <c r="I8" i="20"/>
  <c r="I9" i="20"/>
  <c r="I10" i="20"/>
  <c r="I11" i="20"/>
  <c r="I12" i="20"/>
  <c r="I13" i="20"/>
  <c r="I14" i="20"/>
  <c r="I16" i="20"/>
  <c r="I17" i="20"/>
  <c r="I18" i="20"/>
  <c r="I19" i="20"/>
  <c r="I20" i="20"/>
  <c r="I21" i="20"/>
  <c r="I22" i="20"/>
  <c r="I23" i="20"/>
  <c r="I25" i="20"/>
  <c r="I26" i="20"/>
  <c r="I27" i="20"/>
  <c r="I28" i="20"/>
  <c r="I30" i="20"/>
  <c r="I31" i="20"/>
  <c r="I32" i="20"/>
  <c r="I33" i="20"/>
  <c r="I34" i="20"/>
  <c r="I35" i="20"/>
  <c r="I36" i="20"/>
  <c r="J7" i="20"/>
  <c r="J8" i="20"/>
  <c r="J9" i="20"/>
  <c r="J10" i="20"/>
  <c r="J11" i="20"/>
  <c r="J12" i="20"/>
  <c r="J13" i="20"/>
  <c r="J14" i="20"/>
  <c r="J16" i="20"/>
  <c r="J17" i="20"/>
  <c r="J18" i="20"/>
  <c r="J19" i="20"/>
  <c r="J20" i="20"/>
  <c r="J21" i="20"/>
  <c r="J22" i="20"/>
  <c r="J23" i="20"/>
  <c r="J25" i="20"/>
  <c r="J26" i="20"/>
  <c r="J27" i="20"/>
  <c r="J28" i="20"/>
  <c r="J31" i="20"/>
  <c r="J32" i="20"/>
  <c r="J33" i="20"/>
  <c r="J34" i="20"/>
  <c r="J35" i="20"/>
  <c r="J36" i="20"/>
  <c r="K7" i="20"/>
  <c r="K8" i="20"/>
  <c r="K9" i="20"/>
  <c r="K10" i="20"/>
  <c r="K11" i="20"/>
  <c r="K12" i="20"/>
  <c r="K13" i="20"/>
  <c r="K14" i="20"/>
  <c r="K16" i="20"/>
  <c r="K17" i="20"/>
  <c r="K18" i="20"/>
  <c r="K19" i="20"/>
  <c r="K20" i="20"/>
  <c r="K21" i="20"/>
  <c r="K22" i="20"/>
  <c r="K23" i="20"/>
  <c r="K25" i="20"/>
  <c r="K26" i="20"/>
  <c r="K27" i="20"/>
  <c r="K28" i="20"/>
  <c r="K31" i="20"/>
  <c r="K32" i="20"/>
  <c r="K33" i="20"/>
  <c r="K34" i="20"/>
  <c r="K35" i="20"/>
  <c r="K36" i="20"/>
  <c r="K6" i="20"/>
  <c r="J6" i="20"/>
  <c r="I6" i="20"/>
  <c r="H6" i="20"/>
  <c r="G6" i="20"/>
  <c r="F7" i="20"/>
  <c r="F8" i="20"/>
  <c r="F9" i="20"/>
  <c r="F10" i="20"/>
  <c r="F11" i="20"/>
  <c r="F12" i="20"/>
  <c r="F13" i="20"/>
  <c r="F14" i="20"/>
  <c r="F16" i="20"/>
  <c r="F17" i="20"/>
  <c r="F18" i="20"/>
  <c r="F19" i="20"/>
  <c r="F20" i="20"/>
  <c r="F21" i="20"/>
  <c r="F22" i="20"/>
  <c r="F23" i="20"/>
  <c r="F25" i="20"/>
  <c r="F26" i="20"/>
  <c r="F27" i="20"/>
  <c r="F28" i="20"/>
  <c r="F30" i="20"/>
  <c r="F31" i="20"/>
  <c r="F32" i="20"/>
  <c r="F33" i="20"/>
  <c r="F34" i="20"/>
  <c r="F35" i="20"/>
  <c r="F36" i="20"/>
  <c r="F6" i="20"/>
  <c r="E7" i="20"/>
  <c r="E8" i="20"/>
  <c r="E9" i="20"/>
  <c r="E10" i="20"/>
  <c r="E11" i="20"/>
  <c r="E12" i="20"/>
  <c r="E13" i="20"/>
  <c r="E14" i="20"/>
  <c r="E16" i="20"/>
  <c r="E17" i="20"/>
  <c r="E18" i="20"/>
  <c r="E19" i="20"/>
  <c r="E20" i="20"/>
  <c r="E21" i="20"/>
  <c r="E22" i="20"/>
  <c r="E23" i="20"/>
  <c r="E25" i="20"/>
  <c r="E26" i="20"/>
  <c r="E27" i="20"/>
  <c r="E28" i="20"/>
  <c r="E30" i="20"/>
  <c r="E31" i="20"/>
  <c r="E32" i="20"/>
  <c r="E33" i="20"/>
  <c r="E34" i="20"/>
  <c r="E35" i="20"/>
  <c r="E36" i="20"/>
  <c r="E6" i="20"/>
  <c r="K7" i="19"/>
  <c r="K8" i="19"/>
  <c r="K9" i="19"/>
  <c r="K10" i="19"/>
  <c r="K11" i="19"/>
  <c r="K12" i="19"/>
  <c r="K13" i="19"/>
  <c r="K16" i="19"/>
  <c r="K17" i="19"/>
  <c r="K18" i="19"/>
  <c r="K19" i="19"/>
  <c r="K20" i="19"/>
  <c r="K22" i="19"/>
  <c r="K23" i="19"/>
  <c r="K26" i="19"/>
  <c r="K27" i="19"/>
  <c r="K28" i="19"/>
  <c r="K30" i="19"/>
  <c r="K31" i="19"/>
  <c r="K32" i="19"/>
  <c r="K33" i="19"/>
  <c r="K34" i="19"/>
  <c r="K35" i="19"/>
  <c r="K36" i="19"/>
  <c r="K6" i="19"/>
  <c r="H7" i="19"/>
  <c r="H8" i="19"/>
  <c r="H9" i="19"/>
  <c r="H10" i="19"/>
  <c r="H11" i="19"/>
  <c r="H12" i="19"/>
  <c r="H13" i="19"/>
  <c r="H14" i="19"/>
  <c r="H15" i="19"/>
  <c r="H16" i="19"/>
  <c r="H17" i="19"/>
  <c r="H18" i="19"/>
  <c r="H19" i="19"/>
  <c r="H20" i="19"/>
  <c r="H21" i="19"/>
  <c r="H22" i="19"/>
  <c r="H23" i="19"/>
  <c r="H25" i="19"/>
  <c r="H26" i="19"/>
  <c r="H27" i="19"/>
  <c r="H28" i="19"/>
  <c r="H30" i="19"/>
  <c r="H31" i="19"/>
  <c r="H32" i="19"/>
  <c r="H33" i="19"/>
  <c r="H34" i="19"/>
  <c r="H35" i="19"/>
  <c r="H36" i="19"/>
  <c r="H6" i="19"/>
  <c r="I7" i="19"/>
  <c r="I8" i="19"/>
  <c r="I9" i="19"/>
  <c r="I10" i="19"/>
  <c r="I11" i="19"/>
  <c r="I12" i="19"/>
  <c r="I13" i="19"/>
  <c r="I14" i="19"/>
  <c r="I15" i="19"/>
  <c r="I16" i="19"/>
  <c r="I17" i="19"/>
  <c r="I18" i="19"/>
  <c r="I19" i="19"/>
  <c r="I20" i="19"/>
  <c r="I21" i="19"/>
  <c r="I22" i="19"/>
  <c r="I23" i="19"/>
  <c r="I25" i="19"/>
  <c r="I26" i="19"/>
  <c r="I27" i="19"/>
  <c r="I28" i="19"/>
  <c r="I30" i="19"/>
  <c r="I31" i="19"/>
  <c r="I32" i="19"/>
  <c r="I33" i="19"/>
  <c r="I34" i="19"/>
  <c r="I35" i="19"/>
  <c r="I36" i="19"/>
  <c r="I6" i="19"/>
  <c r="J7" i="19"/>
  <c r="J8" i="19"/>
  <c r="J9" i="19"/>
  <c r="J10" i="19"/>
  <c r="J11" i="19"/>
  <c r="J12" i="19"/>
  <c r="J13" i="19"/>
  <c r="J16" i="19"/>
  <c r="J17" i="19"/>
  <c r="J18" i="19"/>
  <c r="J19" i="19"/>
  <c r="J20" i="19"/>
  <c r="J22" i="19"/>
  <c r="J23" i="19"/>
  <c r="J26" i="19"/>
  <c r="J27" i="19"/>
  <c r="J28" i="19"/>
  <c r="J30" i="19"/>
  <c r="J31" i="19"/>
  <c r="J32" i="19"/>
  <c r="J33" i="19"/>
  <c r="J34" i="19"/>
  <c r="J35" i="19"/>
  <c r="J36" i="19"/>
  <c r="J6" i="19"/>
  <c r="G7" i="19"/>
  <c r="G8" i="19"/>
  <c r="G9" i="19"/>
  <c r="G10" i="19"/>
  <c r="G11" i="19"/>
  <c r="G12" i="19"/>
  <c r="G13" i="19"/>
  <c r="G14" i="19"/>
  <c r="G15" i="19"/>
  <c r="G16" i="19"/>
  <c r="G17" i="19"/>
  <c r="G18" i="19"/>
  <c r="G19" i="19"/>
  <c r="G20" i="19"/>
  <c r="G21" i="19"/>
  <c r="G22" i="19"/>
  <c r="G23" i="19"/>
  <c r="G25" i="19"/>
  <c r="G26" i="19"/>
  <c r="G27" i="19"/>
  <c r="G28" i="19"/>
  <c r="G30" i="19"/>
  <c r="G31" i="19"/>
  <c r="G32" i="19"/>
  <c r="G33" i="19"/>
  <c r="G34" i="19"/>
  <c r="G35" i="19"/>
  <c r="G36" i="19"/>
  <c r="G6" i="19"/>
  <c r="F7" i="19"/>
  <c r="F8" i="19"/>
  <c r="F9" i="19"/>
  <c r="F10" i="19"/>
  <c r="F11" i="19"/>
  <c r="F12" i="19"/>
  <c r="F13" i="19"/>
  <c r="F14" i="19"/>
  <c r="F15" i="19"/>
  <c r="F16" i="19"/>
  <c r="F17" i="19"/>
  <c r="F18" i="19"/>
  <c r="F19" i="19"/>
  <c r="F20" i="19"/>
  <c r="F21" i="19"/>
  <c r="F22" i="19"/>
  <c r="F23" i="19"/>
  <c r="F25" i="19"/>
  <c r="F26" i="19"/>
  <c r="F27" i="19"/>
  <c r="F28" i="19"/>
  <c r="F30" i="19"/>
  <c r="F31" i="19"/>
  <c r="F32" i="19"/>
  <c r="F33" i="19"/>
  <c r="F34" i="19"/>
  <c r="F35" i="19"/>
  <c r="F36" i="19"/>
  <c r="F6" i="19"/>
  <c r="E7" i="19"/>
  <c r="E8" i="19"/>
  <c r="E9" i="19"/>
  <c r="E10" i="19"/>
  <c r="E11" i="19"/>
  <c r="E12" i="19"/>
  <c r="E13" i="19"/>
  <c r="E14" i="19"/>
  <c r="E15" i="19"/>
  <c r="E16" i="19"/>
  <c r="E17" i="19"/>
  <c r="E18" i="19"/>
  <c r="E19" i="19"/>
  <c r="E20" i="19"/>
  <c r="E21" i="19"/>
  <c r="E22" i="19"/>
  <c r="E23" i="19"/>
  <c r="E25" i="19"/>
  <c r="E26" i="19"/>
  <c r="E27" i="19"/>
  <c r="E28" i="19"/>
  <c r="E30" i="19"/>
  <c r="E31" i="19"/>
  <c r="E32" i="19"/>
  <c r="E33" i="19"/>
  <c r="E34" i="19"/>
  <c r="E35" i="19"/>
  <c r="E36" i="19"/>
  <c r="E6" i="19"/>
  <c r="B11" i="18" l="1"/>
  <c r="B12" i="18" s="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alcChain>
</file>

<file path=xl/sharedStrings.xml><?xml version="1.0" encoding="utf-8"?>
<sst xmlns="http://schemas.openxmlformats.org/spreadsheetml/2006/main" count="2633" uniqueCount="203">
  <si>
    <t xml:space="preserve">Estabelecimento: </t>
  </si>
  <si>
    <t>CNPJ</t>
  </si>
  <si>
    <t>ENDEREÇO</t>
  </si>
  <si>
    <t>CONTATO</t>
  </si>
  <si>
    <t>ITEM</t>
  </si>
  <si>
    <t>UNIDADE</t>
  </si>
  <si>
    <t>QUANTIDADE</t>
  </si>
  <si>
    <t>VALOR</t>
  </si>
  <si>
    <t>CIDADE</t>
  </si>
  <si>
    <t>FORMULÁRIO Nº</t>
  </si>
  <si>
    <t>Itabuba - MG</t>
  </si>
  <si>
    <t>Quitanda do Produtor</t>
  </si>
  <si>
    <t>23.869.805/0001-71</t>
  </si>
  <si>
    <t>Avenida Engenheiro Pedro Fonseca Paiva, 164</t>
  </si>
  <si>
    <t>(35) 99235-3605</t>
  </si>
  <si>
    <t>Kg</t>
  </si>
  <si>
    <t>Unidade</t>
  </si>
  <si>
    <t>Masso</t>
  </si>
  <si>
    <t>Litro</t>
  </si>
  <si>
    <t>kg</t>
  </si>
  <si>
    <t>Super Mercado Alvorada</t>
  </si>
  <si>
    <t>21.414.958/0011-70</t>
  </si>
  <si>
    <t>Avenida Capitão Gomes, 145 - Boa Vista</t>
  </si>
  <si>
    <t>(35) 3623-4848</t>
  </si>
  <si>
    <t>Feira Livre</t>
  </si>
  <si>
    <t>(35) 3692-1711</t>
  </si>
  <si>
    <t>Rua Doutor Antonio Braga Filho - Centro</t>
  </si>
  <si>
    <t>Brazopolis - MG</t>
  </si>
  <si>
    <t>Sacolão Bom Sucesso</t>
  </si>
  <si>
    <t>18.025.890/0001-51</t>
  </si>
  <si>
    <t>Praça Sagrados Corações, 101 - Centro</t>
  </si>
  <si>
    <t>(35) 3641-1259</t>
  </si>
  <si>
    <t>Mercadinho Alvorada Martins</t>
  </si>
  <si>
    <t>094.58442/0001-50</t>
  </si>
  <si>
    <t>Rua Capitão Manoel Gomes,110 - Centro</t>
  </si>
  <si>
    <t>(35) 3641-1183</t>
  </si>
  <si>
    <t>CNPJ/CPF</t>
  </si>
  <si>
    <t>962.523.406-34</t>
  </si>
  <si>
    <t>Rua José Pereira Rosa - Centro</t>
  </si>
  <si>
    <t>(35) 3641-1373</t>
  </si>
  <si>
    <t>Cristina - MG</t>
  </si>
  <si>
    <t>221.431.34/0001-02</t>
  </si>
  <si>
    <t>Rua Olegario Maciel - Centro</t>
  </si>
  <si>
    <t>(35) 99208-5173</t>
  </si>
  <si>
    <t>Super mercado Josué Ferreira da Silva</t>
  </si>
  <si>
    <t>04.772.286/0001-84</t>
  </si>
  <si>
    <t>Rua Olegario Maciel, 030 - Centro</t>
  </si>
  <si>
    <t>(35) 99196-4515</t>
  </si>
  <si>
    <t>18.188.850/0001-62</t>
  </si>
  <si>
    <t>Rua Jean Antonio Sallum - Centro</t>
  </si>
  <si>
    <t>(35) 3281-1100</t>
  </si>
  <si>
    <t>Ouro Fino - MG</t>
  </si>
  <si>
    <t>Varejão da 13</t>
  </si>
  <si>
    <t>CNPJ/RG</t>
  </si>
  <si>
    <t>M 22.40.243</t>
  </si>
  <si>
    <t>Rua 13 de maio,1449 - Centro</t>
  </si>
  <si>
    <t>(35) 99910-0219</t>
  </si>
  <si>
    <t>Super Shimoda</t>
  </si>
  <si>
    <t>10.509.723/0001-05</t>
  </si>
  <si>
    <t>Rodovia MG 290, Km 55</t>
  </si>
  <si>
    <t>(35) 3441-4262</t>
  </si>
  <si>
    <t>Mercado Municipal</t>
  </si>
  <si>
    <t>Praça Nicolino Roci - Centro</t>
  </si>
  <si>
    <t>(35) 3441-9456</t>
  </si>
  <si>
    <t>Pouso Alegre - MG</t>
  </si>
  <si>
    <t>Esquina da Verdura</t>
  </si>
  <si>
    <t>112.871.256-39</t>
  </si>
  <si>
    <t>Rua Coronel Brito,149 - Fatima</t>
  </si>
  <si>
    <t>(35)9994-3919</t>
  </si>
  <si>
    <t>Hiper Mercado Baronesa</t>
  </si>
  <si>
    <t>02.093.497/0001-65</t>
  </si>
  <si>
    <t>Rua Antonio Scodeler, 280 - Faiqueira</t>
  </si>
  <si>
    <t>(35) 3428-6802</t>
  </si>
  <si>
    <t>Feira Livre do Produtor</t>
  </si>
  <si>
    <t>Rua Levino Ribeiro do Couto</t>
  </si>
  <si>
    <t>(35) 3449-4282</t>
  </si>
  <si>
    <t>Cambui - MG</t>
  </si>
  <si>
    <t>Casa de Frutas Lazinho</t>
  </si>
  <si>
    <t>10.944.507/0001-57</t>
  </si>
  <si>
    <t>Rua Vereador Adolfo Jonas da Silva, 11 - Santo Antonio</t>
  </si>
  <si>
    <t>(35) 3431-1296</t>
  </si>
  <si>
    <t>Super Mercado 5 Irmãos</t>
  </si>
  <si>
    <t>06.033.103/0001-34</t>
  </si>
  <si>
    <t>Rua Joaquim de Paiva Cardoso, 315 - Nossa Senhora Aparecida</t>
  </si>
  <si>
    <t>(35) 3431-8555</t>
  </si>
  <si>
    <t>Feira Livre Municipal</t>
  </si>
  <si>
    <t>(35) 3431-4995</t>
  </si>
  <si>
    <t>Praça Coronel Justino - Centro</t>
  </si>
  <si>
    <t>MÉDIA</t>
  </si>
  <si>
    <t>MÁXIMO</t>
  </si>
  <si>
    <t>MÍNIMO</t>
  </si>
  <si>
    <t>DESVIO PADRÃO</t>
  </si>
  <si>
    <t>DESVIO MÉDIO</t>
  </si>
  <si>
    <t xml:space="preserve">MEDIANA </t>
  </si>
  <si>
    <t>VARIÂNCIA</t>
  </si>
  <si>
    <t>PREÇO MÉDIO</t>
  </si>
  <si>
    <t>DESCRIÇÃO</t>
  </si>
  <si>
    <t>-</t>
  </si>
  <si>
    <t>Abóbora madura redonda da casca verde escura. Limpa, madura, firme, com pedúnculo, sem rachaduras, sem mofo, sem podridão. Tamanho pequeno, com peso entre 1 a 2 quilos. Com aspecto, consistência e coloração característicos da espécie. isentos de umidade exterior anormal, de cheiro elou sabor anormais, de contusões e lesões, de insetos, bolores e/ou parasitas, bem como de danos por estes provocados. Embalagens limpas, secas, de material que não provoque alterações externas ou internas nos produtos e não transmita odor ou sabor estranho aos mesmos.</t>
  </si>
  <si>
    <t>Alface Lisa - pés com folhas lisas e firmes, viçosas e de cor verde brilhante de tamanho uniforme e típico da variedade. Livre de sujidades.</t>
  </si>
  <si>
    <t>Biscoitos Tipo “Bolachinhas caseiras”, com os seguintes ingredientes: farinha de trigo, farinha integral, margarina, fermento, sem aditivos químicos, sabor e cor característicos, textura crocante, embalagens de polietileno atóxica, hermeticamente fechadas e rotuladas com identificação na embalagem(rótulo) dos ingredientes, informação nutricional, peso, fornecedor, data de fabricação e validade. Sabores variados.</t>
  </si>
  <si>
    <t>Brócolis ramoso, de boa qualidade - de boa textura e grande número de ramificações laterais, coloração verde brilhante. Folhas firmes sem áreas amareladas, sem sujidades ou outros defeitos que possam alterar sua aparência ou qualidade.</t>
  </si>
  <si>
    <t>Cebola branca de primeira qualidade, tamanho médio, pesando entre cem a duzentos gramas a unidade, estar fisiologicamente desenvolvida, bem formada, limpa, com coloração própria, livre de danos mecânicos, fisiológicos, pragas e doenças e estar em perfeitas condições de conservação e maturação.</t>
  </si>
  <si>
    <t>Inhame de primeira qualidade, com coloração e tamanho uniformes típicos da variedade, sem manchas, machucaduras, bolores, sujidades, ferrugem ou outros defeitos que possam alterar sua aparência e qualidade. Livre de resíduos de fertilizantes. De colheita recente.</t>
  </si>
  <si>
    <t>Mel de abelha europeia puro em sachê (Apis mellifera), com 5g/sachê.</t>
  </si>
  <si>
    <t>Morango, primeira qualidade, in natura, fresco, com aspecto, cor, cheiro e sabor próprio, em estágio de amadurecimento adequado para consumo, polpa firme e intacta, sem danos físicos oriundos do manuseio e transporte. Consumo imediato e em escala, no decorrer da semana no máximo 5 (cinco) dias antes do vencimento.</t>
  </si>
  <si>
    <t>Tomate cereja in natura, aplicação: alimentar. Apresentação: limpo, íntegro, sem rachaduras, sem manchas, sem podridão, sem deformações, sem áreas queimadas por sol ou por frio. Cor: vermelho, uniforme,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</si>
  <si>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Laranja Ponkan - Produto com coloração e odor característicos. Laranjas íntegras, firmes, tamanho médio, grau de maturação próprio para o consumo, sem defeitos externos e internos (como baixa suculência, lesão profunda, imaturidade, podridão, umidade e bolor), não estar amassada, murcha ou com lesão mecânica ou física. maturação média, sem ataque de insetos-praga (principalmente internamente).</t>
  </si>
  <si>
    <t>COTAÇÃO 1</t>
  </si>
  <si>
    <t>COTAÇÃO 2</t>
  </si>
  <si>
    <t>COTAÇÃO 3</t>
  </si>
  <si>
    <t>Cotação 01</t>
  </si>
  <si>
    <t>Cotação 02</t>
  </si>
  <si>
    <t>Cotação 03</t>
  </si>
  <si>
    <t>Cambuí - MG</t>
  </si>
  <si>
    <t>Itajuba - MG</t>
  </si>
  <si>
    <t>COTAÇÃO 4</t>
  </si>
  <si>
    <t>COTAÇÃO 5</t>
  </si>
  <si>
    <t>COTAÇÃO 6</t>
  </si>
  <si>
    <t>COTAÇÃO 7</t>
  </si>
  <si>
    <t>COTAÇÃO 8</t>
  </si>
  <si>
    <t>COTAÇÃO 9</t>
  </si>
  <si>
    <t>COTAÇÃO 10</t>
  </si>
  <si>
    <t>COTAÇÃO 11</t>
  </si>
  <si>
    <t>COTAÇÃO 12</t>
  </si>
  <si>
    <t>COTAÇÃO 13</t>
  </si>
  <si>
    <t>COTAÇÃO 14</t>
  </si>
  <si>
    <t>COTAÇÃO 15</t>
  </si>
  <si>
    <t>COTAÇÃO 16</t>
  </si>
  <si>
    <t>COTAÇÃO 17</t>
  </si>
  <si>
    <t>COTAÇÃO 18</t>
  </si>
  <si>
    <t xml:space="preserve">Abóbora madura </t>
  </si>
  <si>
    <t>PREÇO MÁXIMO</t>
  </si>
  <si>
    <t>PREÇO MÍNIMO</t>
  </si>
  <si>
    <t>COTAÇÃO ITAJUBA</t>
  </si>
  <si>
    <t>COTAÇÃO BRAZOPOLIS</t>
  </si>
  <si>
    <t>COTAÇÃO CRISTINA</t>
  </si>
  <si>
    <t>COTAÇÃO OURO FINO</t>
  </si>
  <si>
    <t>COTAÇÃO POUSO ALEGRE</t>
  </si>
  <si>
    <t>VARIAÇÃO COTAÇÃO</t>
  </si>
  <si>
    <t>ESPECIFICAÇÕES PRODUTO</t>
  </si>
  <si>
    <t>COTAÇÃO CAMBUI</t>
  </si>
  <si>
    <t>Abobrinha verde</t>
  </si>
  <si>
    <t>Alface Lisa</t>
  </si>
  <si>
    <t xml:space="preserve">Banana Prata </t>
  </si>
  <si>
    <t>Batata doce</t>
  </si>
  <si>
    <t>Batata inglesa</t>
  </si>
  <si>
    <t>Berinjela</t>
  </si>
  <si>
    <t>Beterraba</t>
  </si>
  <si>
    <t>Biscoito de Polvilho Caseiro</t>
  </si>
  <si>
    <t>Biscoitos Tipo “Bolachinhas caseiras”</t>
  </si>
  <si>
    <t>Brócolis</t>
  </si>
  <si>
    <t>Cebola branca</t>
  </si>
  <si>
    <t>Cenoura</t>
  </si>
  <si>
    <t>Chuchu</t>
  </si>
  <si>
    <t xml:space="preserve">Couve </t>
  </si>
  <si>
    <t>Doce caseiro</t>
  </si>
  <si>
    <t>Feijão Carioca</t>
  </si>
  <si>
    <t xml:space="preserve">Inhame </t>
  </si>
  <si>
    <t>Laranja Ponkan</t>
  </si>
  <si>
    <t>Leite Pasteurizado Tipo B</t>
  </si>
  <si>
    <t>Mandioca amarela</t>
  </si>
  <si>
    <t xml:space="preserve">Mel de abelha europeia </t>
  </si>
  <si>
    <t>Morango</t>
  </si>
  <si>
    <t>Pepino</t>
  </si>
  <si>
    <t>Quiabo liso</t>
  </si>
  <si>
    <t>Repolho branco</t>
  </si>
  <si>
    <t>Tomate in natura</t>
  </si>
  <si>
    <t>Tomate cereja in natura</t>
  </si>
  <si>
    <t>Vagem macarrão</t>
  </si>
  <si>
    <t>PRODUTO</t>
  </si>
  <si>
    <t>Mandioca Branca</t>
  </si>
  <si>
    <t>Mandioquinha Salsa</t>
  </si>
  <si>
    <t>Abobrinha verde , tipo menina, de primeira qualidade, in natura, espécie italiana ou “caipira”. Fresca (colheita recente), limpa, firme (não murcho) e pesada, com polpa abundante, de cor clara, com casca verde e macia. Tamanho pequeno, com comprimento de 150 a 200mm e diâmetro entre 40 e 70mm. Em bom estado (sem manchas, não apodrecidos ou com alterações que os tornem impróprios para o consumo); Isentos de contusões e lesões, de umidade exterior anormal, de cheiro e/ou sabor anormais, de insetos, bolores e/ou parasitas, bem como de danos por estes provocados.</t>
  </si>
  <si>
    <t>Berinjela comum, boa qualidade, tamanho e coloração uniforme, firme e intacta, sem lesões de origem física ou mecânica (rachaduras, perfurações,cortes), em perfeitas condições de consumo, acondicionadas em embalagens adequadas ao transporte.</t>
  </si>
  <si>
    <t>Beterraba de primeira, fresca, compacta e firme, isenta de enfermidades material terroso e umidade externa anormal, tamanho, coloração uniformes, devendo ser bem desenvolvida, devidamente acondicionada para o transporte.</t>
  </si>
  <si>
    <t>Biscoito de Polvilho Caseiro - Biscoito feito a base de polvilho, óleo e ovos de boa qualidade e livres de sujidades. Biscoito de 4 a 5 gramas por unidade, boa aparência. Os biscoitos com uniformidade (tamanho e forma).</t>
  </si>
  <si>
    <t>Cenoura - Produto fresco e com grau de aturação intermediária. Apresentar odor agradável, consistência firme, não apresentar perfurações, machucados, nem ombro verde. Corpo cilíndrico uniforme, sem deformidades, devidamente acondicionadas para o transporte e entrega sem danos físicos e sanitários.</t>
  </si>
  <si>
    <t>Chuchu – porte médio/grande de boa qualidade, fresco, compacto e firme, sem defeitos sérios (rachaduras e cortes), apresentando tamanho, cor e conformação uniforme, devendo ser bem desenvolvido. Deverá apresentar grau de maturação tal que permita suportar a manipulação, o transporte e a conservação em condições adequadas para o consumo mediato e imediato. Deverão estar acondicionados em embalagens adequadas para o transporte.</t>
  </si>
  <si>
    <t>Couve (folha): Tipo manteiga de tamanho médio, talo verde ou roxo, inteiros, coloração uniforme e sem manchas. Bem desenvolvida, firme e intacta, isenta de material terroso, livre de sujidade, parasitas e larvas, sem danos físicos e mecânicos oriundos do manuseio e transportes.</t>
  </si>
  <si>
    <t>Doce caseiro: sabor leite. Feito a base de matéria prima de boa qualidade livre de sujidades /ou qualquer outro tipo de contaminantes, com cor, sabor e aroma característicos do produto. Apresentação em unidades individuais (unidades de 30 gramas).</t>
  </si>
  <si>
    <t>Feijão Carioca, novo, grãos inteiros, aspecto brilhoso, liso, isento de matéria terrosa, pedras ou corpos estranhos, fungos ou parasitas e livre de umidade.</t>
  </si>
  <si>
    <t>Leite Pasteurizado Tipo B, embalado (embalagem de 01 Litro), resfriado, elaborado a partir do leite cru fluido. Com validade mínima de 04 dias a contar da data de entrega. O produto deve atender as normas e regulamentações sanitárias para a comercialização.</t>
  </si>
  <si>
    <t>Mandioca amarela in natura extra, fresca, com casca, tamanho médio a grande características adicionais sem fungos, sem rachaduras e sem sujidades. Consistência firme.</t>
  </si>
  <si>
    <t>Mandioca Branca, in natura extra, fresca, com casca, tamanho médio a grande características adicionais sem fungos, sem rachaduras e sem sujidades. Consistência firme.</t>
  </si>
  <si>
    <t>Mandioquinha Salsa - De primeira qualidade, fresca, compacta e firme, isenta de enfermidades, ISENTA DE MATERIAL TERROSO e umidade externa anormal, tamanho e coloração uniformes, devendo ser bem desenvolvida, isenta de danos físicos ou mecânicos oriundos do manuseio e transporte. Acondicionado em embalagem adequada para o transporte sem causar danos físicos e contaminação sanitária.</t>
  </si>
  <si>
    <t>Pepino in natura de primeira qualidade, fresco, compacto e firme, apresentando tamanho uniforme e suficientemente desenvolvida, estando livre de enfermidade, defeitos graves que alterem a conformação e aparência, sem lesões de origem física/mecânica (rachaduras, perfurações, cortes). Acondicionados em embalagens adequadas ao transporte e segurança sanitária.</t>
  </si>
  <si>
    <t>Quiabo liso, de primeira (boa qualidade), tamanho e coloração uniformes, sem danos físicos e mecânicos oriundos de transporte, (rachaduras e cortes), embalagens adequadas ao transporte e segurança sanitária</t>
  </si>
  <si>
    <t>Repolho branco, vegetal in natura, repolho branco, aplicação: alimentar. Apresentação: firme e de folhas bem unidas e íntegras, não espigada. Sem rachaduras, manchas, podridão ou deformações. Cor: verde claro-esbranquiçado. Bem desenvolvido, tamanho unitário, peso e grau de maturidade adequados. Isento de insetos, larvas ou parasitas, bem como de danos por estes provocados, conforme Resolução 12/78 da CNNPA. O produto deverá ser apresentado com pouco tempo de estocagem. Entregues em embalagens ou a granel, desde que convenientemente protegidas. São admitidos pequenos rasgos nas folhas exteriores, pequenas contusões e leves cortes na parte superior.</t>
  </si>
  <si>
    <t>Tomate in natura, grupo oblongo,coloração em função do seu estado de maturação, podendo ser do subgrupo Verde maduro ou do subgrupo Pintado ou do subgrupo Rosado, desde que não haja mistura dos subgrupos na mesma embalagem. Classe grande (maior que 60mm). Caixa com 20kg.</t>
  </si>
  <si>
    <t>Vagem macarrão - boa qualidade, fresca, compacta e firme, apresentando tamanho uniforme e suficientemente desenvolvida, estando livre de enfermidade, defeitos graves que alterem a conformação e aparência, sem lesões de origem física/mecânica (rachaduras, perfurações, cortes). Deverão estar acondicionados em embalagens teladas, em quantidades de acordo com o cronograma de entrega.</t>
  </si>
  <si>
    <t>Banana Prata – fresca, de primeira, em pencas, apresentando tamanho, cor e conformação uniforme, em condições adequadas para consumo imediato, bem desenvolvida, com polpa íntegra e firme, sem danos físicos e mecânicos oriundos do manuseio e transporte. Deverá apresentar grau de maturação tal que permita suportar a manipulação, o transporte e a conservação em condições adequadas para o consumo mediato e imediato, devidamente acondicionadas em caixas de madeira ou embalagens.</t>
  </si>
  <si>
    <t xml:space="preserve">Batata doce, porte médio/grande de boa qualidade, fresca, compacta e firme, apresentando tamanho uniforme e suficientemente desenvolvida, estando livre de enfermidade, defeitos graves que
alterem a conformação e aparência, sem lesões de origem física/mecânica (rachaduras, perfurações, cortes). Grau de maturação tal que permita suportar a manipulação, o transporte e a conservação em condições adequadas para o consumo mediato e imediato. Acondicionadas em embalagens adequadas.
</t>
  </si>
  <si>
    <t>Batata inglesa, fresca, compacta e firme, apresentando tamanho uniforme e suficientemente desenvolvida, estando livre de enfermidade, defeitos graves que
alterem a conformação e aparência, sem lesões de origem física/mecânica (rachaduras, perfurações, cortes), acondicionadas em embalagens adequadas ao transporte.</t>
  </si>
  <si>
    <t>itajuba - MG</t>
  </si>
  <si>
    <t>BRAZOPOLIS - MG</t>
  </si>
  <si>
    <t>OURO_FINO - MG</t>
  </si>
  <si>
    <t>POUSO_ALEGRE - MG</t>
  </si>
  <si>
    <t>CRISTINA- MG</t>
  </si>
  <si>
    <r>
      <t xml:space="preserve">        </t>
    </r>
    <r>
      <rPr>
        <sz val="14"/>
        <color theme="1"/>
        <rFont val="Arial"/>
        <family val="2"/>
      </rPr>
      <t xml:space="preserve">  ==&gt; Cotações realizadas entre os dias 27/01/2016 a 13/02/2016, nos municípios de Pouso Alegre, Itajubá, Brazópolis, Cambuí, Ouro Fino e Cristina, abrangendo as Regiões das Superintendências Regionais de Ensino de Pouso Alegre e Itajubá.
          ==&gt; A pesquisa atende o previsto no § 1º do Art. 29 da Resolução CD/FNDE 04/2015.
          ==&gt; Não foram considerados, acrescido dos insumos, tais como despesas com frete, embalagens, encargos e quaisquer outros necessários para o fornecimento do produto.
          ==&gt;Conforme § 4º Art. 29 da Resolução CD/FNDE 04/2015 poderá ser acrescido aos preços dos produtos convencionais até 30% (trinta por cento) para definição de preço dos produtos orgânicos e agroecológicos certificados, conforme Lei nº 12.512, de 14 de outubro de 2011.</t>
    </r>
    <r>
      <rPr>
        <sz val="13"/>
        <color theme="1"/>
        <rFont val="Arial"/>
        <family val="2"/>
      </rPr>
      <t xml:space="preserve">
</t>
    </r>
  </si>
  <si>
    <r>
      <rPr>
        <b/>
        <sz val="22"/>
        <color theme="1"/>
        <rFont val="Arial"/>
        <family val="2"/>
      </rPr>
      <t>PROJETO DE EXTENSÃO TECNOLÓGICA</t>
    </r>
    <r>
      <rPr>
        <b/>
        <sz val="13"/>
        <color theme="1"/>
        <rFont val="Arial"/>
        <family val="2"/>
      </rPr>
      <t xml:space="preserve">
</t>
    </r>
    <r>
      <rPr>
        <b/>
        <sz val="14"/>
        <color theme="1"/>
        <rFont val="Arial"/>
        <family val="2"/>
      </rPr>
      <t>Sistema referencial de preços
da agricultura familiar para comercialização no PNAE no Sul de Minas</t>
    </r>
    <r>
      <rPr>
        <sz val="13"/>
        <color theme="1"/>
        <rFont val="Arial"/>
        <family val="2"/>
      </rPr>
      <t xml:space="preserve">
</t>
    </r>
    <r>
      <rPr>
        <b/>
        <sz val="13"/>
        <color theme="1"/>
        <rFont val="Arial"/>
        <family val="2"/>
      </rPr>
      <t xml:space="preserve">
</t>
    </r>
    <r>
      <rPr>
        <b/>
        <sz val="16"/>
        <color rgb="FFFF0000"/>
        <rFont val="Arial"/>
        <family val="2"/>
      </rPr>
      <t>BOLETIM 01 -  MARÇO/2016
1º Trimestre</t>
    </r>
    <r>
      <rPr>
        <sz val="13"/>
        <color theme="1"/>
        <rFont val="Arial"/>
        <family val="2"/>
      </rPr>
      <t xml:space="preserve">
</t>
    </r>
  </si>
  <si>
    <r>
      <rPr>
        <b/>
        <sz val="16"/>
        <color theme="1"/>
        <rFont val="Arial"/>
        <family val="2"/>
      </rPr>
      <t>PROJETO DE EXTENSÃO TECNOLÓGICA</t>
    </r>
    <r>
      <rPr>
        <b/>
        <sz val="12"/>
        <color theme="1"/>
        <rFont val="Arial"/>
        <family val="2"/>
      </rPr>
      <t xml:space="preserve">
Sistema referencial de preços
da agricultura familiar para comercialização no PNAE no Sul de Minas
</t>
    </r>
    <r>
      <rPr>
        <b/>
        <sz val="12"/>
        <color rgb="FFFF0000"/>
        <rFont val="Arial"/>
        <family val="2"/>
      </rPr>
      <t>BOLETIM 01 -  MARÇO/2016
1º Trimestre</t>
    </r>
  </si>
  <si>
    <t xml:space="preserve">     ==&gt; Cotações realizadas entre os dias 27/01/2016 a 13/02/2016, nos municípios de Pouso Alegre, Itajubá, Brazópolis, Cambuí, Ouro Fino e Cristina, abrangendo as Regiões das Superintendências Regionais de Ensino de Pouso Alegre e Itajubá.
     ==&gt; A pesquisa atende o previsto no § 1º do Art. 29 da Resolução CD/FNDE 04/2015.
     ==&gt; Não foram considerados, acrescido dos insumos, tais como despesas com frete, embalagens, encargos e quaisquer outros necessários para o fornecimento do produto.
     ==&gt;Conforme § 4º Art. 29 da Resolução CD/FNDE 04/2015 poderá ser acrescido aos preços dos produtos convencionais até 30% (trinta por cento) para definição de preço dos produtos orgânicos e agroecológicos certificados, conforme Lei nº 12.512, de 14 de outubro de 2011.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</si>
</sst>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R$&quot;\ * #,##0.00_-;\-&quot;R$&quot;\ * #,##0.00_-;_-&quot;R$&quot;\ * &quot;-&quot;??_-;_-@_-"/>
    <numFmt numFmtId="164" formatCode="_-[$R$-416]\ * #,##0.00_-;\-[$R$-416]\ * #,##0.00_-;_-[$R$-416]\ * &quot;-&quot;??_-;_-@_-"/>
    <numFmt numFmtId="165" formatCode="0.00000000"/>
    <numFmt numFmtId="166" formatCode="0.000000000"/>
    <numFmt numFmtId="167" formatCode="0.0000000000"/>
  </numFmts>
  <fonts count="26" x14ac:knownFonts="1">
    <font>
      <sz val="11"/>
      <color theme="1"/>
      <name val="Calibri"/>
      <family val="2"/>
      <scheme val="minor"/>
    </font>
    <font>
      <sz val="11"/>
      <color rgb="FFFF0000"/>
      <name val="Calibri"/>
      <family val="2"/>
      <scheme val="minor"/>
    </font>
    <font>
      <b/>
      <sz val="18"/>
      <color theme="1"/>
      <name val="Arial"/>
      <family val="2"/>
    </font>
    <font>
      <b/>
      <sz val="12"/>
      <color theme="1"/>
      <name val="Calibri"/>
      <family val="2"/>
      <scheme val="minor"/>
    </font>
    <font>
      <sz val="11"/>
      <color theme="1"/>
      <name val="Calibri"/>
      <family val="2"/>
      <scheme val="minor"/>
    </font>
    <font>
      <sz val="14"/>
      <color theme="1"/>
      <name val="Calibri"/>
      <family val="2"/>
      <scheme val="minor"/>
    </font>
    <font>
      <b/>
      <sz val="14"/>
      <color theme="1"/>
      <name val="Arial"/>
      <family val="2"/>
    </font>
    <font>
      <sz val="12"/>
      <color theme="1"/>
      <name val="Arial"/>
      <family val="2"/>
    </font>
    <font>
      <sz val="12"/>
      <color rgb="FFFF0000"/>
      <name val="Arial"/>
      <family val="2"/>
    </font>
    <font>
      <sz val="13"/>
      <color theme="1"/>
      <name val="Arial"/>
      <family val="2"/>
    </font>
    <font>
      <b/>
      <sz val="13"/>
      <color theme="1"/>
      <name val="Arial"/>
      <family val="2"/>
    </font>
    <font>
      <u/>
      <sz val="11"/>
      <color theme="10"/>
      <name val="Calibri"/>
      <family val="2"/>
      <scheme val="minor"/>
    </font>
    <font>
      <b/>
      <sz val="11"/>
      <color rgb="FFFF0000"/>
      <name val="Arial"/>
      <family val="2"/>
    </font>
    <font>
      <sz val="13"/>
      <color theme="1"/>
      <name val="Times New Roman"/>
      <family val="1"/>
    </font>
    <font>
      <sz val="13"/>
      <name val="Times New Roman"/>
      <family val="1"/>
    </font>
    <font>
      <b/>
      <sz val="12"/>
      <color theme="1"/>
      <name val="Arial"/>
      <family val="2"/>
    </font>
    <font>
      <b/>
      <sz val="16"/>
      <color theme="1"/>
      <name val="Arial"/>
      <family val="2"/>
    </font>
    <font>
      <b/>
      <sz val="16"/>
      <color rgb="FFFF0000"/>
      <name val="Arial"/>
      <family val="2"/>
    </font>
    <font>
      <sz val="14"/>
      <color theme="1"/>
      <name val="Arial"/>
      <family val="2"/>
    </font>
    <font>
      <b/>
      <sz val="22"/>
      <color theme="1"/>
      <name val="Arial"/>
      <family val="2"/>
    </font>
    <font>
      <b/>
      <sz val="11"/>
      <color theme="1"/>
      <name val="Arial"/>
      <family val="2"/>
    </font>
    <font>
      <b/>
      <sz val="12"/>
      <color rgb="FFFF0000"/>
      <name val="Arial"/>
      <family val="2"/>
    </font>
    <font>
      <sz val="11"/>
      <color theme="1"/>
      <name val="Arial"/>
      <family val="2"/>
    </font>
    <font>
      <u/>
      <sz val="18"/>
      <color theme="10"/>
      <name val="Arial"/>
      <family val="2"/>
    </font>
    <font>
      <sz val="18"/>
      <color theme="1"/>
      <name val="Arial"/>
      <family val="2"/>
    </font>
    <font>
      <sz val="20"/>
      <color theme="1"/>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44" fontId="4" fillId="0" borderId="0" applyFont="0" applyFill="0" applyBorder="0" applyAlignment="0" applyProtection="0"/>
    <xf numFmtId="0" fontId="11" fillId="0" borderId="0" applyNumberFormat="0" applyFill="0" applyBorder="0" applyAlignment="0" applyProtection="0"/>
  </cellStyleXfs>
  <cellXfs count="141">
    <xf numFmtId="0" fontId="0" fillId="0" borderId="0" xfId="0"/>
    <xf numFmtId="0" fontId="0" fillId="0" borderId="1" xfId="0" applyBorder="1" applyAlignment="1">
      <alignment horizontal="center"/>
    </xf>
    <xf numFmtId="164" fontId="0" fillId="0" borderId="1" xfId="0" applyNumberFormat="1" applyBorder="1" applyAlignment="1">
      <alignment horizontal="center"/>
    </xf>
    <xf numFmtId="0" fontId="0" fillId="0" borderId="13" xfId="0" applyBorder="1"/>
    <xf numFmtId="0" fontId="1" fillId="2" borderId="1" xfId="0" applyFont="1" applyFill="1" applyBorder="1"/>
    <xf numFmtId="0" fontId="0" fillId="0" borderId="0" xfId="0" applyAlignment="1">
      <alignment horizontal="center"/>
    </xf>
    <xf numFmtId="165" fontId="0" fillId="0" borderId="1" xfId="0" applyNumberFormat="1" applyBorder="1" applyAlignment="1">
      <alignment horizontal="center"/>
    </xf>
    <xf numFmtId="166" fontId="0" fillId="0" borderId="1" xfId="0" applyNumberFormat="1" applyBorder="1" applyAlignment="1">
      <alignment horizontal="center"/>
    </xf>
    <xf numFmtId="167" fontId="0" fillId="0" borderId="1" xfId="0" applyNumberFormat="1" applyBorder="1" applyAlignment="1">
      <alignment horizontal="center"/>
    </xf>
    <xf numFmtId="164" fontId="0" fillId="0" borderId="23" xfId="0" applyNumberFormat="1" applyFill="1" applyBorder="1" applyAlignment="1">
      <alignment horizontal="center"/>
    </xf>
    <xf numFmtId="0" fontId="0" fillId="0" borderId="1" xfId="0" applyBorder="1" applyAlignment="1">
      <alignment horizontal="center"/>
    </xf>
    <xf numFmtId="164" fontId="0" fillId="0" borderId="0" xfId="0" applyNumberFormat="1"/>
    <xf numFmtId="164" fontId="0" fillId="0" borderId="1" xfId="0" applyNumberFormat="1" applyFill="1" applyBorder="1" applyAlignment="1">
      <alignment horizontal="center"/>
    </xf>
    <xf numFmtId="164" fontId="0" fillId="0" borderId="0" xfId="0" applyNumberFormat="1" applyAlignment="1">
      <alignment horizontal="center"/>
    </xf>
    <xf numFmtId="0" fontId="0" fillId="0" borderId="13" xfId="0" applyBorder="1" applyAlignment="1">
      <alignment horizontal="center"/>
    </xf>
    <xf numFmtId="0" fontId="1" fillId="0" borderId="0" xfId="0" applyFont="1" applyAlignment="1">
      <alignment vertical="center"/>
    </xf>
    <xf numFmtId="0" fontId="0" fillId="0" borderId="1" xfId="0" applyBorder="1" applyAlignment="1">
      <alignment horizontal="center"/>
    </xf>
    <xf numFmtId="0" fontId="7" fillId="0" borderId="0" xfId="0" applyFont="1"/>
    <xf numFmtId="164" fontId="7" fillId="0" borderId="0" xfId="0" applyNumberFormat="1" applyFont="1"/>
    <xf numFmtId="0" fontId="8" fillId="0" borderId="0" xfId="0" applyFont="1" applyAlignment="1">
      <alignment vertical="center"/>
    </xf>
    <xf numFmtId="0" fontId="7" fillId="0" borderId="1" xfId="0" applyFont="1" applyBorder="1" applyAlignment="1">
      <alignment horizontal="center"/>
    </xf>
    <xf numFmtId="164" fontId="7" fillId="0" borderId="1" xfId="0" applyNumberFormat="1" applyFont="1" applyBorder="1" applyAlignment="1">
      <alignment horizontal="center"/>
    </xf>
    <xf numFmtId="164" fontId="7" fillId="0" borderId="28" xfId="0" applyNumberFormat="1" applyFont="1" applyBorder="1" applyAlignment="1">
      <alignment horizontal="center"/>
    </xf>
    <xf numFmtId="0" fontId="7" fillId="0" borderId="6" xfId="0" applyFont="1" applyBorder="1" applyAlignment="1">
      <alignment horizontal="center"/>
    </xf>
    <xf numFmtId="164" fontId="7" fillId="0" borderId="6" xfId="0" applyNumberFormat="1" applyFont="1" applyBorder="1" applyAlignment="1">
      <alignment horizontal="center"/>
    </xf>
    <xf numFmtId="164" fontId="7" fillId="0" borderId="35" xfId="0" applyNumberFormat="1" applyFont="1" applyBorder="1" applyAlignment="1">
      <alignment horizontal="center"/>
    </xf>
    <xf numFmtId="164" fontId="7" fillId="3" borderId="1" xfId="0" applyNumberFormat="1" applyFont="1" applyFill="1" applyBorder="1" applyAlignment="1">
      <alignment horizontal="center"/>
    </xf>
    <xf numFmtId="164" fontId="7" fillId="3" borderId="6" xfId="0" applyNumberFormat="1" applyFont="1" applyFill="1" applyBorder="1" applyAlignment="1">
      <alignment horizontal="center"/>
    </xf>
    <xf numFmtId="164" fontId="7" fillId="4" borderId="1" xfId="0" applyNumberFormat="1" applyFont="1" applyFill="1" applyBorder="1" applyAlignment="1">
      <alignment horizontal="center"/>
    </xf>
    <xf numFmtId="164" fontId="7" fillId="4" borderId="6" xfId="0" applyNumberFormat="1" applyFont="1" applyFill="1" applyBorder="1" applyAlignment="1">
      <alignment horizontal="center"/>
    </xf>
    <xf numFmtId="0" fontId="9" fillId="0" borderId="0" xfId="0" applyFont="1" applyBorder="1" applyAlignment="1">
      <alignment horizontal="left" vertical="center" wrapText="1"/>
    </xf>
    <xf numFmtId="0" fontId="9" fillId="0" borderId="0" xfId="0" applyFont="1" applyBorder="1" applyAlignment="1">
      <alignment horizontal="center" vertical="center"/>
    </xf>
    <xf numFmtId="0" fontId="9" fillId="0" borderId="4" xfId="0" applyFont="1" applyBorder="1" applyAlignment="1">
      <alignment horizontal="center" vertical="center" wrapText="1"/>
    </xf>
    <xf numFmtId="0" fontId="9" fillId="0" borderId="1" xfId="0" applyFont="1" applyBorder="1" applyAlignment="1">
      <alignment horizontal="left" vertical="center" wrapText="1"/>
    </xf>
    <xf numFmtId="0" fontId="9" fillId="0" borderId="0" xfId="0" applyFont="1" applyBorder="1" applyAlignment="1">
      <alignment vertical="center"/>
    </xf>
    <xf numFmtId="0" fontId="0" fillId="0" borderId="0" xfId="0" applyBorder="1"/>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left" vertical="center" wrapText="1"/>
    </xf>
    <xf numFmtId="0" fontId="11" fillId="0" borderId="4" xfId="2" applyBorder="1" applyAlignment="1">
      <alignment horizontal="center"/>
    </xf>
    <xf numFmtId="0" fontId="11" fillId="0" borderId="5" xfId="2" applyBorder="1" applyAlignment="1">
      <alignment horizontal="center"/>
    </xf>
    <xf numFmtId="0" fontId="7" fillId="0" borderId="27" xfId="0" applyFont="1" applyBorder="1"/>
    <xf numFmtId="0" fontId="9" fillId="0" borderId="33" xfId="0" applyFont="1" applyBorder="1" applyAlignment="1">
      <alignment horizontal="center" vertical="center" wrapText="1"/>
    </xf>
    <xf numFmtId="0" fontId="11" fillId="0" borderId="33" xfId="2" applyBorder="1" applyAlignment="1">
      <alignment horizontal="center"/>
    </xf>
    <xf numFmtId="0" fontId="7" fillId="0" borderId="29" xfId="0" applyFont="1" applyBorder="1" applyAlignment="1">
      <alignment horizontal="center"/>
    </xf>
    <xf numFmtId="164" fontId="7" fillId="3" borderId="29" xfId="0" applyNumberFormat="1" applyFont="1" applyFill="1" applyBorder="1" applyAlignment="1">
      <alignment horizontal="center"/>
    </xf>
    <xf numFmtId="164" fontId="7" fillId="4" borderId="29" xfId="0" applyNumberFormat="1" applyFont="1" applyFill="1" applyBorder="1" applyAlignment="1">
      <alignment horizontal="center"/>
    </xf>
    <xf numFmtId="164" fontId="7" fillId="0" borderId="29" xfId="0" applyNumberFormat="1" applyFont="1" applyBorder="1" applyAlignment="1">
      <alignment horizontal="center"/>
    </xf>
    <xf numFmtId="164" fontId="7" fillId="0" borderId="34" xfId="0" applyNumberFormat="1" applyFont="1" applyBorder="1" applyAlignment="1">
      <alignment horizontal="center"/>
    </xf>
    <xf numFmtId="0" fontId="12" fillId="0" borderId="26" xfId="0" applyFont="1" applyBorder="1" applyAlignment="1">
      <alignment horizontal="center"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xf>
    <xf numFmtId="164" fontId="12" fillId="3" borderId="14" xfId="0" applyNumberFormat="1" applyFont="1" applyFill="1" applyBorder="1" applyAlignment="1">
      <alignment horizontal="center" vertical="center"/>
    </xf>
    <xf numFmtId="164" fontId="12" fillId="4" borderId="14" xfId="0" applyNumberFormat="1" applyFont="1" applyFill="1" applyBorder="1" applyAlignment="1">
      <alignment horizontal="center" vertical="center"/>
    </xf>
    <xf numFmtId="164" fontId="12" fillId="0" borderId="14" xfId="0" applyNumberFormat="1" applyFont="1" applyFill="1" applyBorder="1" applyAlignment="1">
      <alignment horizontal="center" vertical="center"/>
    </xf>
    <xf numFmtId="164" fontId="12" fillId="0" borderId="15" xfId="0" applyNumberFormat="1" applyFont="1" applyFill="1" applyBorder="1" applyAlignment="1">
      <alignment horizontal="center" vertical="center"/>
    </xf>
    <xf numFmtId="164" fontId="5" fillId="0" borderId="28" xfId="1" applyNumberFormat="1" applyFont="1" applyBorder="1" applyAlignment="1">
      <alignment horizontal="left" vertical="center"/>
    </xf>
    <xf numFmtId="164" fontId="5" fillId="0" borderId="35" xfId="1" applyNumberFormat="1" applyFont="1" applyBorder="1" applyAlignment="1">
      <alignment horizontal="left" vertical="center"/>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37" xfId="0" applyFont="1" applyBorder="1" applyAlignment="1">
      <alignment horizontal="center" vertical="center"/>
    </xf>
    <xf numFmtId="0" fontId="9" fillId="0" borderId="41" xfId="0" applyFont="1" applyBorder="1" applyAlignment="1">
      <alignment horizontal="center" vertical="center"/>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9" fillId="0" borderId="22" xfId="0" applyFont="1" applyBorder="1" applyAlignment="1">
      <alignment horizontal="center" vertical="center" wrapText="1"/>
    </xf>
    <xf numFmtId="0" fontId="13" fillId="0" borderId="29" xfId="0" applyFont="1" applyBorder="1" applyAlignment="1">
      <alignment horizontal="left" vertical="center" wrapText="1"/>
    </xf>
    <xf numFmtId="0" fontId="9" fillId="0" borderId="40" xfId="0" applyFont="1" applyBorder="1" applyAlignment="1">
      <alignment horizontal="center" vertical="center"/>
    </xf>
    <xf numFmtId="164" fontId="5" fillId="0" borderId="34" xfId="1" applyNumberFormat="1" applyFont="1" applyBorder="1" applyAlignment="1">
      <alignment horizontal="left" vertical="center"/>
    </xf>
    <xf numFmtId="0" fontId="6" fillId="0" borderId="43" xfId="0" applyFont="1" applyBorder="1" applyAlignment="1">
      <alignment horizontal="center" vertical="center" wrapText="1"/>
    </xf>
    <xf numFmtId="0" fontId="10" fillId="0" borderId="6" xfId="0" applyFont="1" applyBorder="1" applyAlignment="1">
      <alignment horizontal="center" vertical="center" wrapText="1"/>
    </xf>
    <xf numFmtId="0" fontId="6" fillId="0" borderId="41" xfId="0" applyFont="1" applyBorder="1" applyAlignment="1">
      <alignment horizontal="center" vertical="center"/>
    </xf>
    <xf numFmtId="164" fontId="6" fillId="0" borderId="35" xfId="0" applyNumberFormat="1" applyFont="1" applyBorder="1" applyAlignment="1">
      <alignment horizontal="center" vertical="center"/>
    </xf>
    <xf numFmtId="0" fontId="7" fillId="0" borderId="42" xfId="0" applyFont="1" applyBorder="1" applyAlignment="1">
      <alignment horizontal="center" vertical="center" wrapText="1"/>
    </xf>
    <xf numFmtId="0" fontId="0" fillId="0" borderId="0" xfId="0" applyBorder="1" applyAlignment="1"/>
    <xf numFmtId="0" fontId="0" fillId="0" borderId="24" xfId="0" applyBorder="1"/>
    <xf numFmtId="0" fontId="0" fillId="0" borderId="26"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 xfId="0" applyFill="1" applyBorder="1" applyAlignment="1">
      <alignment horizontal="center"/>
    </xf>
    <xf numFmtId="0" fontId="0" fillId="0" borderId="7" xfId="0" applyFill="1" applyBorder="1" applyAlignment="1">
      <alignment horizontal="center"/>
    </xf>
    <xf numFmtId="0" fontId="0" fillId="0" borderId="37" xfId="0" applyFill="1" applyBorder="1" applyAlignment="1">
      <alignment horizontal="center"/>
    </xf>
    <xf numFmtId="0" fontId="9" fillId="0" borderId="31" xfId="0" applyFont="1" applyBorder="1" applyAlignment="1">
      <alignment horizontal="left"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30" xfId="0" applyFont="1" applyBorder="1" applyAlignment="1">
      <alignment horizontal="left" vertical="center" wrapText="1"/>
    </xf>
    <xf numFmtId="0" fontId="9" fillId="0" borderId="32" xfId="0" applyFont="1" applyBorder="1" applyAlignment="1">
      <alignment horizontal="left" vertical="center" wrapText="1"/>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20" fillId="0" borderId="19" xfId="0" applyFont="1" applyBorder="1" applyAlignment="1">
      <alignment horizontal="center" wrapText="1"/>
    </xf>
    <xf numFmtId="0" fontId="0" fillId="0" borderId="20" xfId="0" applyBorder="1" applyAlignment="1">
      <alignment horizontal="center"/>
    </xf>
    <xf numFmtId="0" fontId="0" fillId="0" borderId="21" xfId="0" applyBorder="1" applyAlignment="1">
      <alignment horizontal="center"/>
    </xf>
    <xf numFmtId="164" fontId="0" fillId="0" borderId="28" xfId="0" applyNumberFormat="1" applyFill="1" applyBorder="1" applyAlignment="1">
      <alignment horizontal="center"/>
    </xf>
    <xf numFmtId="164" fontId="0" fillId="0" borderId="28" xfId="0" applyNumberFormat="1" applyBorder="1" applyAlignment="1">
      <alignment horizontal="center"/>
    </xf>
    <xf numFmtId="164" fontId="0" fillId="0" borderId="6" xfId="0" applyNumberFormat="1" applyBorder="1" applyAlignment="1">
      <alignment horizontal="center"/>
    </xf>
    <xf numFmtId="164" fontId="0" fillId="0" borderId="35" xfId="0" applyNumberFormat="1" applyBorder="1" applyAlignment="1">
      <alignment horizontal="center"/>
    </xf>
    <xf numFmtId="0" fontId="22" fillId="0" borderId="22" xfId="0" applyFont="1" applyBorder="1" applyAlignment="1">
      <alignment horizontal="left" wrapText="1"/>
    </xf>
    <xf numFmtId="0" fontId="22" fillId="0" borderId="44" xfId="0" applyFont="1" applyBorder="1" applyAlignment="1">
      <alignment horizontal="left"/>
    </xf>
    <xf numFmtId="0" fontId="22" fillId="0" borderId="45" xfId="0" applyFont="1" applyBorder="1" applyAlignment="1">
      <alignment horizontal="left"/>
    </xf>
    <xf numFmtId="164" fontId="23" fillId="4" borderId="3" xfId="2" applyNumberFormat="1" applyFont="1" applyFill="1" applyBorder="1" applyAlignment="1">
      <alignment horizontal="center" vertical="center"/>
    </xf>
    <xf numFmtId="164" fontId="23" fillId="4" borderId="38" xfId="2" applyNumberFormat="1" applyFont="1" applyFill="1" applyBorder="1" applyAlignment="1">
      <alignment horizontal="center" vertical="center"/>
    </xf>
    <xf numFmtId="164" fontId="23" fillId="3" borderId="3" xfId="2" applyNumberFormat="1" applyFont="1" applyFill="1" applyBorder="1" applyAlignment="1">
      <alignment horizontal="center" vertical="center"/>
    </xf>
    <xf numFmtId="164" fontId="23" fillId="3" borderId="38" xfId="2" applyNumberFormat="1" applyFont="1" applyFill="1" applyBorder="1" applyAlignment="1">
      <alignment horizontal="center" vertical="center"/>
    </xf>
    <xf numFmtId="164" fontId="24" fillId="0" borderId="3" xfId="0" applyNumberFormat="1" applyFont="1" applyBorder="1" applyAlignment="1">
      <alignment horizontal="center" vertical="center"/>
    </xf>
    <xf numFmtId="164" fontId="24" fillId="0" borderId="36" xfId="0" applyNumberFormat="1" applyFont="1" applyBorder="1" applyAlignment="1">
      <alignment horizontal="center" vertical="center"/>
    </xf>
    <xf numFmtId="164" fontId="24" fillId="0" borderId="38" xfId="0" applyNumberFormat="1" applyFont="1" applyBorder="1" applyAlignment="1">
      <alignment horizontal="center" vertical="center"/>
    </xf>
    <xf numFmtId="164" fontId="24" fillId="0" borderId="39" xfId="0" applyNumberFormat="1" applyFont="1" applyBorder="1" applyAlignment="1">
      <alignment horizontal="center" vertical="center"/>
    </xf>
    <xf numFmtId="164" fontId="25" fillId="0" borderId="19" xfId="0" applyNumberFormat="1" applyFont="1" applyBorder="1" applyAlignment="1">
      <alignment horizontal="center" vertical="center"/>
    </xf>
    <xf numFmtId="164" fontId="25" fillId="0" borderId="20" xfId="0" applyNumberFormat="1" applyFont="1" applyBorder="1" applyAlignment="1">
      <alignment horizontal="center" vertical="center"/>
    </xf>
    <xf numFmtId="164" fontId="25" fillId="0" borderId="21" xfId="0" applyNumberFormat="1" applyFont="1" applyBorder="1" applyAlignment="1">
      <alignment horizontal="center" vertical="center"/>
    </xf>
    <xf numFmtId="164" fontId="25" fillId="0" borderId="30" xfId="0" applyNumberFormat="1" applyFont="1" applyBorder="1" applyAlignment="1">
      <alignment horizontal="center" vertical="center"/>
    </xf>
    <xf numFmtId="164" fontId="25" fillId="0" borderId="31" xfId="0" applyNumberFormat="1" applyFont="1" applyBorder="1" applyAlignment="1">
      <alignment horizontal="center" vertical="center"/>
    </xf>
    <xf numFmtId="164" fontId="25" fillId="0" borderId="32" xfId="0" applyNumberFormat="1" applyFont="1" applyBorder="1" applyAlignment="1">
      <alignment horizontal="center" vertical="center"/>
    </xf>
  </cellXfs>
  <cellStyles count="3">
    <cellStyle name="Hiperlink" xfId="2" builtinId="8"/>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VALOR MÉDIO PRODUTOS PNAE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ITAJUBA_DADOS!$E$6:$E$36</c:f>
              <c:numCache>
                <c:formatCode>_-[$R$-416]\ * #,##0.00_-;\-[$R$-416]\ * #,##0.00_-;_-[$R$-416]\ * "-"??_-;_-@_-</c:formatCode>
                <c:ptCount val="31"/>
                <c:pt idx="0">
                  <c:v>2.4633333333333334</c:v>
                </c:pt>
                <c:pt idx="1">
                  <c:v>3.4966666666666666</c:v>
                </c:pt>
                <c:pt idx="2">
                  <c:v>1.5966666666666667</c:v>
                </c:pt>
                <c:pt idx="3">
                  <c:v>2.33</c:v>
                </c:pt>
                <c:pt idx="4">
                  <c:v>3.7966666666666669</c:v>
                </c:pt>
                <c:pt idx="5">
                  <c:v>3.5633333333333339</c:v>
                </c:pt>
                <c:pt idx="6">
                  <c:v>3.9633333333333334</c:v>
                </c:pt>
                <c:pt idx="7">
                  <c:v>4.4633333333333338</c:v>
                </c:pt>
                <c:pt idx="8">
                  <c:v>26.9</c:v>
                </c:pt>
                <c:pt idx="9">
                  <c:v>23</c:v>
                </c:pt>
                <c:pt idx="10">
                  <c:v>3.8333333333333335</c:v>
                </c:pt>
                <c:pt idx="11">
                  <c:v>4.496666666666667</c:v>
                </c:pt>
                <c:pt idx="12">
                  <c:v>5.830000000000001</c:v>
                </c:pt>
                <c:pt idx="13">
                  <c:v>2.7966666666666669</c:v>
                </c:pt>
                <c:pt idx="14">
                  <c:v>1.9666666666666668</c:v>
                </c:pt>
                <c:pt idx="15">
                  <c:v>21.22</c:v>
                </c:pt>
                <c:pt idx="16">
                  <c:v>6.35</c:v>
                </c:pt>
                <c:pt idx="17">
                  <c:v>5.1633333333333331</c:v>
                </c:pt>
                <c:pt idx="18">
                  <c:v>0</c:v>
                </c:pt>
                <c:pt idx="19">
                  <c:v>2.1</c:v>
                </c:pt>
                <c:pt idx="20">
                  <c:v>1.93</c:v>
                </c:pt>
                <c:pt idx="21">
                  <c:v>1.93</c:v>
                </c:pt>
                <c:pt idx="22">
                  <c:v>6.9633333333333338</c:v>
                </c:pt>
                <c:pt idx="23">
                  <c:v>0</c:v>
                </c:pt>
                <c:pt idx="24">
                  <c:v>13.6</c:v>
                </c:pt>
                <c:pt idx="25">
                  <c:v>3.6633333333333336</c:v>
                </c:pt>
                <c:pt idx="26">
                  <c:v>4.6633333333333331</c:v>
                </c:pt>
                <c:pt idx="27">
                  <c:v>2.6633333333333336</c:v>
                </c:pt>
                <c:pt idx="28">
                  <c:v>5.93</c:v>
                </c:pt>
                <c:pt idx="29">
                  <c:v>9.5333333333333332</c:v>
                </c:pt>
                <c:pt idx="30">
                  <c:v>5.9633333333333338</c:v>
                </c:pt>
              </c:numCache>
            </c:numRef>
          </c:val>
        </c:ser>
        <c:dLbls>
          <c:showLegendKey val="0"/>
          <c:showVal val="0"/>
          <c:showCatName val="0"/>
          <c:showSerName val="0"/>
          <c:showPercent val="0"/>
          <c:showBubbleSize val="0"/>
        </c:dLbls>
        <c:gapWidth val="150"/>
        <c:shape val="box"/>
        <c:axId val="111033520"/>
        <c:axId val="111034080"/>
        <c:axId val="0"/>
      </c:bar3DChart>
      <c:catAx>
        <c:axId val="1110335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11034080"/>
        <c:crosses val="autoZero"/>
        <c:auto val="1"/>
        <c:lblAlgn val="ctr"/>
        <c:lblOffset val="100"/>
        <c:noMultiLvlLbl val="0"/>
      </c:catAx>
      <c:valAx>
        <c:axId val="111034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MÉDIO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11033520"/>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VALOR MÉDIO PRODUTOS PNAE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POUSO_ALEGRE_DADOS!$E$6:$E$36</c:f>
              <c:numCache>
                <c:formatCode>_-[$R$-416]\ * #,##0.00_-;\-[$R$-416]\ * #,##0.00_-;_-[$R$-416]\ * "-"??_-;_-@_-</c:formatCode>
                <c:ptCount val="31"/>
                <c:pt idx="0">
                  <c:v>2.5833333333333335</c:v>
                </c:pt>
                <c:pt idx="1">
                  <c:v>3.3833333333333329</c:v>
                </c:pt>
                <c:pt idx="2">
                  <c:v>1.8833333333333335</c:v>
                </c:pt>
                <c:pt idx="3">
                  <c:v>3.26</c:v>
                </c:pt>
                <c:pt idx="4">
                  <c:v>4.1000000000000005</c:v>
                </c:pt>
                <c:pt idx="5">
                  <c:v>3.7999999999999994</c:v>
                </c:pt>
                <c:pt idx="6">
                  <c:v>3.7466666666666666</c:v>
                </c:pt>
                <c:pt idx="7">
                  <c:v>3.6233333333333335</c:v>
                </c:pt>
                <c:pt idx="8">
                  <c:v>28.12</c:v>
                </c:pt>
                <c:pt idx="9">
                  <c:v>20.83</c:v>
                </c:pt>
                <c:pt idx="10">
                  <c:v>3.25</c:v>
                </c:pt>
                <c:pt idx="11">
                  <c:v>4.1399999999999997</c:v>
                </c:pt>
                <c:pt idx="12">
                  <c:v>4.1166666666666663</c:v>
                </c:pt>
                <c:pt idx="13">
                  <c:v>2.4499999999999997</c:v>
                </c:pt>
                <c:pt idx="14">
                  <c:v>2.5</c:v>
                </c:pt>
                <c:pt idx="15">
                  <c:v>17.184999999999999</c:v>
                </c:pt>
                <c:pt idx="16">
                  <c:v>6.25</c:v>
                </c:pt>
                <c:pt idx="17">
                  <c:v>5.1166666666666663</c:v>
                </c:pt>
                <c:pt idx="18">
                  <c:v>0</c:v>
                </c:pt>
                <c:pt idx="19">
                  <c:v>2.1</c:v>
                </c:pt>
                <c:pt idx="20">
                  <c:v>3.34</c:v>
                </c:pt>
                <c:pt idx="21">
                  <c:v>3.34</c:v>
                </c:pt>
                <c:pt idx="22">
                  <c:v>6.2</c:v>
                </c:pt>
                <c:pt idx="23">
                  <c:v>27</c:v>
                </c:pt>
                <c:pt idx="24">
                  <c:v>16.706666666666667</c:v>
                </c:pt>
                <c:pt idx="25">
                  <c:v>3.2399999999999998</c:v>
                </c:pt>
                <c:pt idx="26">
                  <c:v>10.666666666666666</c:v>
                </c:pt>
                <c:pt idx="27">
                  <c:v>3.6533333333333338</c:v>
                </c:pt>
                <c:pt idx="28">
                  <c:v>5.4833333333333334</c:v>
                </c:pt>
                <c:pt idx="29">
                  <c:v>12.700000000000001</c:v>
                </c:pt>
                <c:pt idx="30">
                  <c:v>9.1333333333333329</c:v>
                </c:pt>
              </c:numCache>
            </c:numRef>
          </c:val>
        </c:ser>
        <c:dLbls>
          <c:showLegendKey val="0"/>
          <c:showVal val="0"/>
          <c:showCatName val="0"/>
          <c:showSerName val="0"/>
          <c:showPercent val="0"/>
          <c:showBubbleSize val="0"/>
        </c:dLbls>
        <c:gapWidth val="150"/>
        <c:shape val="box"/>
        <c:axId val="153279632"/>
        <c:axId val="153280192"/>
        <c:axId val="0"/>
      </c:bar3DChart>
      <c:catAx>
        <c:axId val="1532796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3280192"/>
        <c:crosses val="autoZero"/>
        <c:auto val="1"/>
        <c:lblAlgn val="ctr"/>
        <c:lblOffset val="100"/>
        <c:noMultiLvlLbl val="0"/>
      </c:catAx>
      <c:valAx>
        <c:axId val="153280192"/>
        <c:scaling>
          <c:orientation val="minMax"/>
          <c:max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MÉDIO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3279632"/>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MAIOR VALOR DOS PRODUTOS PNAE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POUSO_ALEGRE_DADOS!$F$6:$F$36</c:f>
              <c:numCache>
                <c:formatCode>_-[$R$-416]\ * #,##0.00_-;\-[$R$-416]\ * #,##0.00_-;_-[$R$-416]\ * "-"??_-;_-@_-</c:formatCode>
                <c:ptCount val="31"/>
                <c:pt idx="0">
                  <c:v>3.1</c:v>
                </c:pt>
                <c:pt idx="1">
                  <c:v>4.05</c:v>
                </c:pt>
                <c:pt idx="2">
                  <c:v>2</c:v>
                </c:pt>
                <c:pt idx="3">
                  <c:v>4</c:v>
                </c:pt>
                <c:pt idx="4">
                  <c:v>5</c:v>
                </c:pt>
                <c:pt idx="5">
                  <c:v>4.8</c:v>
                </c:pt>
                <c:pt idx="6">
                  <c:v>4.4400000000000004</c:v>
                </c:pt>
                <c:pt idx="7">
                  <c:v>4</c:v>
                </c:pt>
                <c:pt idx="8">
                  <c:v>28.12</c:v>
                </c:pt>
                <c:pt idx="9">
                  <c:v>20.83</c:v>
                </c:pt>
                <c:pt idx="10">
                  <c:v>4.45</c:v>
                </c:pt>
                <c:pt idx="11">
                  <c:v>4.5199999999999996</c:v>
                </c:pt>
                <c:pt idx="12">
                  <c:v>4.5</c:v>
                </c:pt>
                <c:pt idx="13">
                  <c:v>3</c:v>
                </c:pt>
                <c:pt idx="14">
                  <c:v>2.5</c:v>
                </c:pt>
                <c:pt idx="15">
                  <c:v>18.75</c:v>
                </c:pt>
                <c:pt idx="16">
                  <c:v>6.5</c:v>
                </c:pt>
                <c:pt idx="17">
                  <c:v>5.35</c:v>
                </c:pt>
                <c:pt idx="18">
                  <c:v>0</c:v>
                </c:pt>
                <c:pt idx="19">
                  <c:v>2.1</c:v>
                </c:pt>
                <c:pt idx="20">
                  <c:v>4</c:v>
                </c:pt>
                <c:pt idx="21">
                  <c:v>4</c:v>
                </c:pt>
                <c:pt idx="22">
                  <c:v>7</c:v>
                </c:pt>
                <c:pt idx="23">
                  <c:v>27</c:v>
                </c:pt>
                <c:pt idx="24">
                  <c:v>20</c:v>
                </c:pt>
                <c:pt idx="25">
                  <c:v>3.69</c:v>
                </c:pt>
                <c:pt idx="26">
                  <c:v>15</c:v>
                </c:pt>
                <c:pt idx="27">
                  <c:v>4</c:v>
                </c:pt>
                <c:pt idx="28">
                  <c:v>5.5</c:v>
                </c:pt>
                <c:pt idx="29">
                  <c:v>18</c:v>
                </c:pt>
                <c:pt idx="30">
                  <c:v>15</c:v>
                </c:pt>
              </c:numCache>
            </c:numRef>
          </c:val>
        </c:ser>
        <c:dLbls>
          <c:showLegendKey val="0"/>
          <c:showVal val="0"/>
          <c:showCatName val="0"/>
          <c:showSerName val="0"/>
          <c:showPercent val="0"/>
          <c:showBubbleSize val="0"/>
        </c:dLbls>
        <c:gapWidth val="150"/>
        <c:shape val="box"/>
        <c:axId val="152259312"/>
        <c:axId val="152259872"/>
        <c:axId val="0"/>
      </c:bar3DChart>
      <c:catAx>
        <c:axId val="1522593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2259872"/>
        <c:crosses val="autoZero"/>
        <c:auto val="1"/>
        <c:lblAlgn val="ctr"/>
        <c:lblOffset val="100"/>
        <c:noMultiLvlLbl val="0"/>
      </c:catAx>
      <c:valAx>
        <c:axId val="152259872"/>
        <c:scaling>
          <c:orientation val="minMax"/>
          <c:max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MAIOR VALOR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2259312"/>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MENOR</a:t>
            </a:r>
            <a:r>
              <a:rPr lang="en-US" baseline="0"/>
              <a:t> </a:t>
            </a:r>
            <a:r>
              <a:rPr lang="en-US"/>
              <a:t>VALOR DOSPRODUTOS PNAE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POUSO_ALEGRE_DADOS!$G$6:$G$36</c:f>
              <c:numCache>
                <c:formatCode>_-[$R$-416]\ * #,##0.00_-;\-[$R$-416]\ * #,##0.00_-;_-[$R$-416]\ * "-"??_-;_-@_-</c:formatCode>
                <c:ptCount val="31"/>
                <c:pt idx="0">
                  <c:v>2.15</c:v>
                </c:pt>
                <c:pt idx="1">
                  <c:v>2.8</c:v>
                </c:pt>
                <c:pt idx="2">
                  <c:v>1.65</c:v>
                </c:pt>
                <c:pt idx="3">
                  <c:v>2.78</c:v>
                </c:pt>
                <c:pt idx="4">
                  <c:v>3.5</c:v>
                </c:pt>
                <c:pt idx="5">
                  <c:v>2.8</c:v>
                </c:pt>
                <c:pt idx="6">
                  <c:v>2.8</c:v>
                </c:pt>
                <c:pt idx="7">
                  <c:v>3.1</c:v>
                </c:pt>
                <c:pt idx="8">
                  <c:v>28.12</c:v>
                </c:pt>
                <c:pt idx="9">
                  <c:v>20.83</c:v>
                </c:pt>
                <c:pt idx="10">
                  <c:v>2.5</c:v>
                </c:pt>
                <c:pt idx="11">
                  <c:v>3.9</c:v>
                </c:pt>
                <c:pt idx="12">
                  <c:v>3.85</c:v>
                </c:pt>
                <c:pt idx="13">
                  <c:v>1.85</c:v>
                </c:pt>
                <c:pt idx="14">
                  <c:v>2.5</c:v>
                </c:pt>
                <c:pt idx="15">
                  <c:v>15.62</c:v>
                </c:pt>
                <c:pt idx="16">
                  <c:v>6</c:v>
                </c:pt>
                <c:pt idx="17">
                  <c:v>5</c:v>
                </c:pt>
                <c:pt idx="18">
                  <c:v>0</c:v>
                </c:pt>
                <c:pt idx="19">
                  <c:v>2.1</c:v>
                </c:pt>
                <c:pt idx="20">
                  <c:v>2.02</c:v>
                </c:pt>
                <c:pt idx="21">
                  <c:v>2.02</c:v>
                </c:pt>
                <c:pt idx="22">
                  <c:v>5.5</c:v>
                </c:pt>
                <c:pt idx="23">
                  <c:v>27</c:v>
                </c:pt>
                <c:pt idx="24">
                  <c:v>14</c:v>
                </c:pt>
                <c:pt idx="25">
                  <c:v>3</c:v>
                </c:pt>
                <c:pt idx="26">
                  <c:v>5</c:v>
                </c:pt>
                <c:pt idx="27">
                  <c:v>3</c:v>
                </c:pt>
                <c:pt idx="28">
                  <c:v>5.45</c:v>
                </c:pt>
                <c:pt idx="29">
                  <c:v>9.1</c:v>
                </c:pt>
                <c:pt idx="30">
                  <c:v>5.4</c:v>
                </c:pt>
              </c:numCache>
            </c:numRef>
          </c:val>
        </c:ser>
        <c:dLbls>
          <c:showLegendKey val="0"/>
          <c:showVal val="0"/>
          <c:showCatName val="0"/>
          <c:showSerName val="0"/>
          <c:showPercent val="0"/>
          <c:showBubbleSize val="0"/>
        </c:dLbls>
        <c:gapWidth val="150"/>
        <c:shape val="box"/>
        <c:axId val="152262112"/>
        <c:axId val="152262672"/>
        <c:axId val="0"/>
      </c:bar3DChart>
      <c:catAx>
        <c:axId val="1522621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2262672"/>
        <c:crosses val="autoZero"/>
        <c:auto val="1"/>
        <c:lblAlgn val="ctr"/>
        <c:lblOffset val="100"/>
        <c:noMultiLvlLbl val="0"/>
      </c:catAx>
      <c:valAx>
        <c:axId val="152262672"/>
        <c:scaling>
          <c:orientation val="minMax"/>
          <c:max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MENOR VALOR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2262112"/>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VALOR MÉDIO PRODUTOS PNAE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OURO_FINO_DADOS!$E$6:$E$36</c:f>
              <c:numCache>
                <c:formatCode>_-[$R$-416]\ * #,##0.00_-;\-[$R$-416]\ * #,##0.00_-;_-[$R$-416]\ * "-"??_-;_-@_-</c:formatCode>
                <c:ptCount val="31"/>
                <c:pt idx="0">
                  <c:v>2.3666666666666667</c:v>
                </c:pt>
                <c:pt idx="1">
                  <c:v>3.86</c:v>
                </c:pt>
                <c:pt idx="2">
                  <c:v>2</c:v>
                </c:pt>
                <c:pt idx="3">
                  <c:v>3.1433333333333331</c:v>
                </c:pt>
                <c:pt idx="4">
                  <c:v>3.16</c:v>
                </c:pt>
                <c:pt idx="5">
                  <c:v>3.4950000000000001</c:v>
                </c:pt>
                <c:pt idx="6">
                  <c:v>4.8600000000000003</c:v>
                </c:pt>
                <c:pt idx="7">
                  <c:v>3.2266666666666666</c:v>
                </c:pt>
                <c:pt idx="8">
                  <c:v>25.9</c:v>
                </c:pt>
                <c:pt idx="9">
                  <c:v>17</c:v>
                </c:pt>
                <c:pt idx="10">
                  <c:v>4.25</c:v>
                </c:pt>
                <c:pt idx="11">
                  <c:v>5.18</c:v>
                </c:pt>
                <c:pt idx="12">
                  <c:v>4.1966666666666663</c:v>
                </c:pt>
                <c:pt idx="13">
                  <c:v>2.8933333333333331</c:v>
                </c:pt>
                <c:pt idx="14">
                  <c:v>3.5</c:v>
                </c:pt>
                <c:pt idx="15">
                  <c:v>19.45</c:v>
                </c:pt>
                <c:pt idx="16">
                  <c:v>5.496666666666667</c:v>
                </c:pt>
                <c:pt idx="17">
                  <c:v>5.9450000000000003</c:v>
                </c:pt>
                <c:pt idx="18">
                  <c:v>0</c:v>
                </c:pt>
                <c:pt idx="19">
                  <c:v>2.1</c:v>
                </c:pt>
                <c:pt idx="20">
                  <c:v>3.6666666666666665</c:v>
                </c:pt>
                <c:pt idx="21">
                  <c:v>3.6666666666666665</c:v>
                </c:pt>
                <c:pt idx="22">
                  <c:v>8.4333333333333336</c:v>
                </c:pt>
                <c:pt idx="23">
                  <c:v>31.25</c:v>
                </c:pt>
                <c:pt idx="24">
                  <c:v>16</c:v>
                </c:pt>
                <c:pt idx="25">
                  <c:v>3.6966666666666668</c:v>
                </c:pt>
                <c:pt idx="26">
                  <c:v>10.716666666666667</c:v>
                </c:pt>
                <c:pt idx="27">
                  <c:v>3.5966666666666662</c:v>
                </c:pt>
                <c:pt idx="28">
                  <c:v>6.2600000000000007</c:v>
                </c:pt>
                <c:pt idx="29">
                  <c:v>10.333333333333334</c:v>
                </c:pt>
                <c:pt idx="30">
                  <c:v>12.200000000000001</c:v>
                </c:pt>
              </c:numCache>
            </c:numRef>
          </c:val>
        </c:ser>
        <c:dLbls>
          <c:showLegendKey val="0"/>
          <c:showVal val="0"/>
          <c:showCatName val="0"/>
          <c:showSerName val="0"/>
          <c:showPercent val="0"/>
          <c:showBubbleSize val="0"/>
        </c:dLbls>
        <c:gapWidth val="150"/>
        <c:shape val="box"/>
        <c:axId val="152264912"/>
        <c:axId val="152265472"/>
        <c:axId val="0"/>
      </c:bar3DChart>
      <c:catAx>
        <c:axId val="152264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2265472"/>
        <c:crosses val="autoZero"/>
        <c:auto val="1"/>
        <c:lblAlgn val="ctr"/>
        <c:lblOffset val="100"/>
        <c:noMultiLvlLbl val="0"/>
      </c:catAx>
      <c:valAx>
        <c:axId val="152265472"/>
        <c:scaling>
          <c:orientation val="minMax"/>
          <c:max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MÉDIO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2264912"/>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MAIOR VALOR DOS PRODUTOS PNAE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OURO_FINO_DADOS!$F$6:$F$36</c:f>
              <c:numCache>
                <c:formatCode>_-[$R$-416]\ * #,##0.00_-;\-[$R$-416]\ * #,##0.00_-;_-[$R$-416]\ * "-"??_-;_-@_-</c:formatCode>
                <c:ptCount val="31"/>
                <c:pt idx="0">
                  <c:v>2.5</c:v>
                </c:pt>
                <c:pt idx="1">
                  <c:v>4.9800000000000004</c:v>
                </c:pt>
                <c:pt idx="2">
                  <c:v>2</c:v>
                </c:pt>
                <c:pt idx="3">
                  <c:v>3.5</c:v>
                </c:pt>
                <c:pt idx="4">
                  <c:v>3.5</c:v>
                </c:pt>
                <c:pt idx="5">
                  <c:v>3.99</c:v>
                </c:pt>
                <c:pt idx="6">
                  <c:v>5.98</c:v>
                </c:pt>
                <c:pt idx="7">
                  <c:v>3.69</c:v>
                </c:pt>
                <c:pt idx="8">
                  <c:v>26.9</c:v>
                </c:pt>
                <c:pt idx="9">
                  <c:v>17</c:v>
                </c:pt>
                <c:pt idx="10">
                  <c:v>4.5</c:v>
                </c:pt>
                <c:pt idx="11">
                  <c:v>5.75</c:v>
                </c:pt>
                <c:pt idx="12">
                  <c:v>4.8</c:v>
                </c:pt>
                <c:pt idx="13">
                  <c:v>3</c:v>
                </c:pt>
                <c:pt idx="14">
                  <c:v>5</c:v>
                </c:pt>
                <c:pt idx="15">
                  <c:v>24.9</c:v>
                </c:pt>
                <c:pt idx="16">
                  <c:v>6.5</c:v>
                </c:pt>
                <c:pt idx="17">
                  <c:v>6.89</c:v>
                </c:pt>
                <c:pt idx="18">
                  <c:v>0</c:v>
                </c:pt>
                <c:pt idx="19">
                  <c:v>2.1</c:v>
                </c:pt>
                <c:pt idx="20">
                  <c:v>4.5</c:v>
                </c:pt>
                <c:pt idx="21">
                  <c:v>4.5</c:v>
                </c:pt>
                <c:pt idx="22">
                  <c:v>9.6</c:v>
                </c:pt>
                <c:pt idx="23">
                  <c:v>31.25</c:v>
                </c:pt>
                <c:pt idx="24">
                  <c:v>19</c:v>
                </c:pt>
                <c:pt idx="25">
                  <c:v>4.49</c:v>
                </c:pt>
                <c:pt idx="26">
                  <c:v>12</c:v>
                </c:pt>
                <c:pt idx="27">
                  <c:v>4</c:v>
                </c:pt>
                <c:pt idx="28">
                  <c:v>6.8</c:v>
                </c:pt>
                <c:pt idx="29">
                  <c:v>12</c:v>
                </c:pt>
                <c:pt idx="30">
                  <c:v>12.6</c:v>
                </c:pt>
              </c:numCache>
            </c:numRef>
          </c:val>
        </c:ser>
        <c:dLbls>
          <c:showLegendKey val="0"/>
          <c:showVal val="0"/>
          <c:showCatName val="0"/>
          <c:showSerName val="0"/>
          <c:showPercent val="0"/>
          <c:showBubbleSize val="0"/>
        </c:dLbls>
        <c:gapWidth val="150"/>
        <c:shape val="box"/>
        <c:axId val="153645056"/>
        <c:axId val="153645616"/>
        <c:axId val="0"/>
      </c:bar3DChart>
      <c:catAx>
        <c:axId val="153645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3645616"/>
        <c:crosses val="autoZero"/>
        <c:auto val="1"/>
        <c:lblAlgn val="ctr"/>
        <c:lblOffset val="100"/>
        <c:noMultiLvlLbl val="0"/>
      </c:catAx>
      <c:valAx>
        <c:axId val="153645616"/>
        <c:scaling>
          <c:orientation val="minMax"/>
          <c:max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MAIOR VALOR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3645056"/>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MENOR</a:t>
            </a:r>
            <a:r>
              <a:rPr lang="en-US" baseline="0"/>
              <a:t> </a:t>
            </a:r>
            <a:r>
              <a:rPr lang="en-US"/>
              <a:t>VALOR DOSPRODUTOS PNAE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OURO_FINO_DADOS!$G$6:$G$36</c:f>
              <c:numCache>
                <c:formatCode>_-[$R$-416]\ * #,##0.00_-;\-[$R$-416]\ * #,##0.00_-;_-[$R$-416]\ * "-"??_-;_-@_-</c:formatCode>
                <c:ptCount val="31"/>
                <c:pt idx="0">
                  <c:v>2.1</c:v>
                </c:pt>
                <c:pt idx="1">
                  <c:v>3</c:v>
                </c:pt>
                <c:pt idx="2">
                  <c:v>2</c:v>
                </c:pt>
                <c:pt idx="3">
                  <c:v>2.95</c:v>
                </c:pt>
                <c:pt idx="4">
                  <c:v>2.98</c:v>
                </c:pt>
                <c:pt idx="5">
                  <c:v>3</c:v>
                </c:pt>
                <c:pt idx="6">
                  <c:v>3.6</c:v>
                </c:pt>
                <c:pt idx="7">
                  <c:v>2.99</c:v>
                </c:pt>
                <c:pt idx="8">
                  <c:v>24.9</c:v>
                </c:pt>
                <c:pt idx="9">
                  <c:v>17</c:v>
                </c:pt>
                <c:pt idx="10">
                  <c:v>4</c:v>
                </c:pt>
                <c:pt idx="11">
                  <c:v>4.79</c:v>
                </c:pt>
                <c:pt idx="12">
                  <c:v>3.5</c:v>
                </c:pt>
                <c:pt idx="13">
                  <c:v>2.7</c:v>
                </c:pt>
                <c:pt idx="14">
                  <c:v>2</c:v>
                </c:pt>
                <c:pt idx="15">
                  <c:v>14</c:v>
                </c:pt>
                <c:pt idx="16">
                  <c:v>4.99</c:v>
                </c:pt>
                <c:pt idx="17">
                  <c:v>5</c:v>
                </c:pt>
                <c:pt idx="18">
                  <c:v>0</c:v>
                </c:pt>
                <c:pt idx="19">
                  <c:v>2.1</c:v>
                </c:pt>
                <c:pt idx="20">
                  <c:v>3</c:v>
                </c:pt>
                <c:pt idx="21">
                  <c:v>3</c:v>
                </c:pt>
                <c:pt idx="22">
                  <c:v>7.7</c:v>
                </c:pt>
                <c:pt idx="23">
                  <c:v>31.25</c:v>
                </c:pt>
                <c:pt idx="24">
                  <c:v>14</c:v>
                </c:pt>
                <c:pt idx="25">
                  <c:v>3</c:v>
                </c:pt>
                <c:pt idx="26">
                  <c:v>9</c:v>
                </c:pt>
                <c:pt idx="27">
                  <c:v>3</c:v>
                </c:pt>
                <c:pt idx="28">
                  <c:v>5.98</c:v>
                </c:pt>
                <c:pt idx="29">
                  <c:v>9</c:v>
                </c:pt>
                <c:pt idx="30">
                  <c:v>12</c:v>
                </c:pt>
              </c:numCache>
            </c:numRef>
          </c:val>
        </c:ser>
        <c:dLbls>
          <c:showLegendKey val="0"/>
          <c:showVal val="0"/>
          <c:showCatName val="0"/>
          <c:showSerName val="0"/>
          <c:showPercent val="0"/>
          <c:showBubbleSize val="0"/>
        </c:dLbls>
        <c:gapWidth val="150"/>
        <c:shape val="box"/>
        <c:axId val="153647856"/>
        <c:axId val="153648416"/>
        <c:axId val="0"/>
      </c:bar3DChart>
      <c:catAx>
        <c:axId val="1536478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3648416"/>
        <c:crosses val="autoZero"/>
        <c:auto val="1"/>
        <c:lblAlgn val="ctr"/>
        <c:lblOffset val="100"/>
        <c:noMultiLvlLbl val="0"/>
      </c:catAx>
      <c:valAx>
        <c:axId val="153648416"/>
        <c:scaling>
          <c:orientation val="minMax"/>
          <c:max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MENOR VALOR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3647856"/>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VALOR MÉDIO PRODUTOS PNAE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CAMBUI_DADOS!$E$6:$E$36</c:f>
              <c:numCache>
                <c:formatCode>_-[$R$-416]\ * #,##0.00_-;\-[$R$-416]\ * #,##0.00_-;_-[$R$-416]\ * "-"??_-;_-@_-</c:formatCode>
                <c:ptCount val="31"/>
                <c:pt idx="0">
                  <c:v>2.0966666666666667</c:v>
                </c:pt>
                <c:pt idx="1">
                  <c:v>4</c:v>
                </c:pt>
                <c:pt idx="2">
                  <c:v>1.63</c:v>
                </c:pt>
                <c:pt idx="3">
                  <c:v>3.4266666666666663</c:v>
                </c:pt>
                <c:pt idx="4">
                  <c:v>3.4</c:v>
                </c:pt>
                <c:pt idx="5">
                  <c:v>3.4933333333333336</c:v>
                </c:pt>
                <c:pt idx="6">
                  <c:v>3.8000000000000003</c:v>
                </c:pt>
                <c:pt idx="7">
                  <c:v>4.05</c:v>
                </c:pt>
                <c:pt idx="8">
                  <c:v>20.524999999999999</c:v>
                </c:pt>
                <c:pt idx="9">
                  <c:v>0</c:v>
                </c:pt>
                <c:pt idx="10">
                  <c:v>2.4933333333333336</c:v>
                </c:pt>
                <c:pt idx="11">
                  <c:v>4.7933333333333339</c:v>
                </c:pt>
                <c:pt idx="12">
                  <c:v>4.05</c:v>
                </c:pt>
                <c:pt idx="13">
                  <c:v>2.3166666666666669</c:v>
                </c:pt>
                <c:pt idx="14">
                  <c:v>1.5466666666666666</c:v>
                </c:pt>
                <c:pt idx="15">
                  <c:v>17.09</c:v>
                </c:pt>
                <c:pt idx="16">
                  <c:v>5.9950000000000001</c:v>
                </c:pt>
                <c:pt idx="17">
                  <c:v>5.25</c:v>
                </c:pt>
                <c:pt idx="18">
                  <c:v>1.75</c:v>
                </c:pt>
                <c:pt idx="19">
                  <c:v>2.3449999999999998</c:v>
                </c:pt>
                <c:pt idx="20">
                  <c:v>2.35</c:v>
                </c:pt>
                <c:pt idx="21">
                  <c:v>2.35</c:v>
                </c:pt>
                <c:pt idx="22">
                  <c:v>6.5966666666666667</c:v>
                </c:pt>
                <c:pt idx="23">
                  <c:v>2.4</c:v>
                </c:pt>
                <c:pt idx="24">
                  <c:v>7.8</c:v>
                </c:pt>
                <c:pt idx="25">
                  <c:v>3.6833333333333336</c:v>
                </c:pt>
                <c:pt idx="26">
                  <c:v>4.3500000000000005</c:v>
                </c:pt>
                <c:pt idx="27">
                  <c:v>3.0833333333333335</c:v>
                </c:pt>
                <c:pt idx="28">
                  <c:v>6.7333333333333334</c:v>
                </c:pt>
                <c:pt idx="29">
                  <c:v>7.2666666666666666</c:v>
                </c:pt>
                <c:pt idx="30">
                  <c:v>7.25</c:v>
                </c:pt>
              </c:numCache>
            </c:numRef>
          </c:val>
        </c:ser>
        <c:dLbls>
          <c:showLegendKey val="0"/>
          <c:showVal val="0"/>
          <c:showCatName val="0"/>
          <c:showSerName val="0"/>
          <c:showPercent val="0"/>
          <c:showBubbleSize val="0"/>
        </c:dLbls>
        <c:gapWidth val="150"/>
        <c:shape val="box"/>
        <c:axId val="153650656"/>
        <c:axId val="153651216"/>
        <c:axId val="0"/>
      </c:bar3DChart>
      <c:catAx>
        <c:axId val="1536506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3651216"/>
        <c:crosses val="autoZero"/>
        <c:auto val="1"/>
        <c:lblAlgn val="ctr"/>
        <c:lblOffset val="100"/>
        <c:noMultiLvlLbl val="0"/>
      </c:catAx>
      <c:valAx>
        <c:axId val="153651216"/>
        <c:scaling>
          <c:orientation val="minMax"/>
          <c:max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MÉDIO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3650656"/>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MAIOR VALOR DOS PRODUTOS PNAE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CAMBUI_DADOS!$F$6:$F$36</c:f>
              <c:numCache>
                <c:formatCode>_-[$R$-416]\ * #,##0.00_-;\-[$R$-416]\ * #,##0.00_-;_-[$R$-416]\ * "-"??_-;_-@_-</c:formatCode>
                <c:ptCount val="31"/>
                <c:pt idx="0">
                  <c:v>2.4</c:v>
                </c:pt>
                <c:pt idx="1">
                  <c:v>4.75</c:v>
                </c:pt>
                <c:pt idx="2">
                  <c:v>1.89</c:v>
                </c:pt>
                <c:pt idx="3">
                  <c:v>3.9</c:v>
                </c:pt>
                <c:pt idx="4">
                  <c:v>4.45</c:v>
                </c:pt>
                <c:pt idx="5">
                  <c:v>3.98</c:v>
                </c:pt>
                <c:pt idx="6">
                  <c:v>4.95</c:v>
                </c:pt>
                <c:pt idx="7">
                  <c:v>4.95</c:v>
                </c:pt>
                <c:pt idx="8">
                  <c:v>23.45</c:v>
                </c:pt>
                <c:pt idx="9">
                  <c:v>0</c:v>
                </c:pt>
                <c:pt idx="10">
                  <c:v>2.98</c:v>
                </c:pt>
                <c:pt idx="11">
                  <c:v>5.9</c:v>
                </c:pt>
                <c:pt idx="12">
                  <c:v>4.95</c:v>
                </c:pt>
                <c:pt idx="13">
                  <c:v>2.75</c:v>
                </c:pt>
                <c:pt idx="14">
                  <c:v>1.89</c:v>
                </c:pt>
                <c:pt idx="15">
                  <c:v>20</c:v>
                </c:pt>
                <c:pt idx="16">
                  <c:v>6.5</c:v>
                </c:pt>
                <c:pt idx="17">
                  <c:v>6.95</c:v>
                </c:pt>
                <c:pt idx="18">
                  <c:v>1.75</c:v>
                </c:pt>
                <c:pt idx="19">
                  <c:v>2.5</c:v>
                </c:pt>
                <c:pt idx="20">
                  <c:v>3</c:v>
                </c:pt>
                <c:pt idx="21">
                  <c:v>3</c:v>
                </c:pt>
                <c:pt idx="22">
                  <c:v>7.99</c:v>
                </c:pt>
                <c:pt idx="23">
                  <c:v>2.4</c:v>
                </c:pt>
                <c:pt idx="24">
                  <c:v>18</c:v>
                </c:pt>
                <c:pt idx="25">
                  <c:v>4.2</c:v>
                </c:pt>
                <c:pt idx="26">
                  <c:v>5.2</c:v>
                </c:pt>
                <c:pt idx="27">
                  <c:v>4.75</c:v>
                </c:pt>
                <c:pt idx="28">
                  <c:v>8.75</c:v>
                </c:pt>
                <c:pt idx="29">
                  <c:v>10</c:v>
                </c:pt>
                <c:pt idx="30">
                  <c:v>8.9499999999999993</c:v>
                </c:pt>
              </c:numCache>
            </c:numRef>
          </c:val>
        </c:ser>
        <c:dLbls>
          <c:showLegendKey val="0"/>
          <c:showVal val="0"/>
          <c:showCatName val="0"/>
          <c:showSerName val="0"/>
          <c:showPercent val="0"/>
          <c:showBubbleSize val="0"/>
        </c:dLbls>
        <c:gapWidth val="150"/>
        <c:shape val="box"/>
        <c:axId val="153859088"/>
        <c:axId val="153859648"/>
        <c:axId val="0"/>
      </c:bar3DChart>
      <c:catAx>
        <c:axId val="1538590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3859648"/>
        <c:crosses val="autoZero"/>
        <c:auto val="1"/>
        <c:lblAlgn val="ctr"/>
        <c:lblOffset val="100"/>
        <c:noMultiLvlLbl val="0"/>
      </c:catAx>
      <c:valAx>
        <c:axId val="153859648"/>
        <c:scaling>
          <c:orientation val="minMax"/>
          <c:max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MAIOR VALOR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3859088"/>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MENOR</a:t>
            </a:r>
            <a:r>
              <a:rPr lang="en-US" baseline="0"/>
              <a:t> </a:t>
            </a:r>
            <a:r>
              <a:rPr lang="en-US"/>
              <a:t>VALOR DOSPRODUTOS PNAE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CAMBUI_DADOS!$G$6:$G$36</c:f>
              <c:numCache>
                <c:formatCode>_-[$R$-416]\ * #,##0.00_-;\-[$R$-416]\ * #,##0.00_-;_-[$R$-416]\ * "-"??_-;_-@_-</c:formatCode>
                <c:ptCount val="31"/>
                <c:pt idx="0">
                  <c:v>1.89</c:v>
                </c:pt>
                <c:pt idx="1">
                  <c:v>3</c:v>
                </c:pt>
                <c:pt idx="2">
                  <c:v>1.5</c:v>
                </c:pt>
                <c:pt idx="3">
                  <c:v>2.98</c:v>
                </c:pt>
                <c:pt idx="4">
                  <c:v>2.5</c:v>
                </c:pt>
                <c:pt idx="5">
                  <c:v>3</c:v>
                </c:pt>
                <c:pt idx="6">
                  <c:v>2.5</c:v>
                </c:pt>
                <c:pt idx="7">
                  <c:v>3</c:v>
                </c:pt>
                <c:pt idx="8">
                  <c:v>17.600000000000001</c:v>
                </c:pt>
                <c:pt idx="9">
                  <c:v>0</c:v>
                </c:pt>
                <c:pt idx="10">
                  <c:v>2</c:v>
                </c:pt>
                <c:pt idx="11">
                  <c:v>3.5</c:v>
                </c:pt>
                <c:pt idx="12">
                  <c:v>3</c:v>
                </c:pt>
                <c:pt idx="13">
                  <c:v>2</c:v>
                </c:pt>
                <c:pt idx="14">
                  <c:v>1</c:v>
                </c:pt>
                <c:pt idx="15">
                  <c:v>13.97</c:v>
                </c:pt>
                <c:pt idx="16">
                  <c:v>5.49</c:v>
                </c:pt>
                <c:pt idx="17">
                  <c:v>4</c:v>
                </c:pt>
                <c:pt idx="18">
                  <c:v>1.75</c:v>
                </c:pt>
                <c:pt idx="19">
                  <c:v>2.19</c:v>
                </c:pt>
                <c:pt idx="20">
                  <c:v>1.7</c:v>
                </c:pt>
                <c:pt idx="21">
                  <c:v>1.7</c:v>
                </c:pt>
                <c:pt idx="22">
                  <c:v>4</c:v>
                </c:pt>
                <c:pt idx="23">
                  <c:v>2.4</c:v>
                </c:pt>
                <c:pt idx="24">
                  <c:v>2.5</c:v>
                </c:pt>
                <c:pt idx="25">
                  <c:v>3</c:v>
                </c:pt>
                <c:pt idx="26">
                  <c:v>3.85</c:v>
                </c:pt>
                <c:pt idx="27">
                  <c:v>1.5</c:v>
                </c:pt>
                <c:pt idx="28">
                  <c:v>3.5</c:v>
                </c:pt>
                <c:pt idx="29">
                  <c:v>2</c:v>
                </c:pt>
                <c:pt idx="30">
                  <c:v>5</c:v>
                </c:pt>
              </c:numCache>
            </c:numRef>
          </c:val>
        </c:ser>
        <c:dLbls>
          <c:showLegendKey val="0"/>
          <c:showVal val="0"/>
          <c:showCatName val="0"/>
          <c:showSerName val="0"/>
          <c:showPercent val="0"/>
          <c:showBubbleSize val="0"/>
        </c:dLbls>
        <c:gapWidth val="150"/>
        <c:shape val="box"/>
        <c:axId val="153861888"/>
        <c:axId val="153862448"/>
        <c:axId val="0"/>
      </c:bar3DChart>
      <c:catAx>
        <c:axId val="1538618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3862448"/>
        <c:crosses val="autoZero"/>
        <c:auto val="1"/>
        <c:lblAlgn val="ctr"/>
        <c:lblOffset val="100"/>
        <c:noMultiLvlLbl val="0"/>
      </c:catAx>
      <c:valAx>
        <c:axId val="153862448"/>
        <c:scaling>
          <c:orientation val="minMax"/>
          <c:max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MENOR VALOR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3861888"/>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MAIOR VALOR DOS PRODUTOS PNAE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ITAJUBA_DADOS!$F$6:$F$36</c:f>
              <c:numCache>
                <c:formatCode>_-[$R$-416]\ * #,##0.00_-;\-[$R$-416]\ * #,##0.00_-;_-[$R$-416]\ * "-"??_-;_-@_-</c:formatCode>
                <c:ptCount val="31"/>
                <c:pt idx="0">
                  <c:v>2.69</c:v>
                </c:pt>
                <c:pt idx="1">
                  <c:v>3.9</c:v>
                </c:pt>
                <c:pt idx="2">
                  <c:v>1.79</c:v>
                </c:pt>
                <c:pt idx="3">
                  <c:v>2.99</c:v>
                </c:pt>
                <c:pt idx="4">
                  <c:v>4.5</c:v>
                </c:pt>
                <c:pt idx="5">
                  <c:v>4.6900000000000004</c:v>
                </c:pt>
                <c:pt idx="6">
                  <c:v>4.4000000000000004</c:v>
                </c:pt>
                <c:pt idx="7">
                  <c:v>4.99</c:v>
                </c:pt>
                <c:pt idx="8">
                  <c:v>26.9</c:v>
                </c:pt>
                <c:pt idx="9">
                  <c:v>23</c:v>
                </c:pt>
                <c:pt idx="10">
                  <c:v>5</c:v>
                </c:pt>
                <c:pt idx="11">
                  <c:v>5.49</c:v>
                </c:pt>
                <c:pt idx="12">
                  <c:v>7</c:v>
                </c:pt>
                <c:pt idx="13">
                  <c:v>3.5</c:v>
                </c:pt>
                <c:pt idx="14">
                  <c:v>2.9</c:v>
                </c:pt>
                <c:pt idx="15">
                  <c:v>21.22</c:v>
                </c:pt>
                <c:pt idx="16">
                  <c:v>6.5</c:v>
                </c:pt>
                <c:pt idx="17">
                  <c:v>5.9</c:v>
                </c:pt>
                <c:pt idx="18">
                  <c:v>0</c:v>
                </c:pt>
                <c:pt idx="19">
                  <c:v>2.1</c:v>
                </c:pt>
                <c:pt idx="20">
                  <c:v>2.5</c:v>
                </c:pt>
                <c:pt idx="21">
                  <c:v>2.5</c:v>
                </c:pt>
                <c:pt idx="22">
                  <c:v>7.99</c:v>
                </c:pt>
                <c:pt idx="23">
                  <c:v>0</c:v>
                </c:pt>
                <c:pt idx="24">
                  <c:v>16.8</c:v>
                </c:pt>
                <c:pt idx="25">
                  <c:v>4.99</c:v>
                </c:pt>
                <c:pt idx="26">
                  <c:v>5</c:v>
                </c:pt>
                <c:pt idx="27">
                  <c:v>3</c:v>
                </c:pt>
                <c:pt idx="28">
                  <c:v>6.9</c:v>
                </c:pt>
                <c:pt idx="29">
                  <c:v>10</c:v>
                </c:pt>
                <c:pt idx="30">
                  <c:v>6.99</c:v>
                </c:pt>
              </c:numCache>
            </c:numRef>
          </c:val>
        </c:ser>
        <c:dLbls>
          <c:showLegendKey val="0"/>
          <c:showVal val="0"/>
          <c:showCatName val="0"/>
          <c:showSerName val="0"/>
          <c:showPercent val="0"/>
          <c:showBubbleSize val="0"/>
        </c:dLbls>
        <c:gapWidth val="150"/>
        <c:shape val="box"/>
        <c:axId val="111036320"/>
        <c:axId val="111036880"/>
        <c:axId val="0"/>
      </c:bar3DChart>
      <c:catAx>
        <c:axId val="111036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11036880"/>
        <c:crosses val="autoZero"/>
        <c:auto val="1"/>
        <c:lblAlgn val="ctr"/>
        <c:lblOffset val="100"/>
        <c:noMultiLvlLbl val="0"/>
      </c:catAx>
      <c:valAx>
        <c:axId val="111036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MAIOR VALOR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11036320"/>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MENOR</a:t>
            </a:r>
            <a:r>
              <a:rPr lang="en-US" baseline="0"/>
              <a:t> </a:t>
            </a:r>
            <a:r>
              <a:rPr lang="en-US"/>
              <a:t>VALOR DOSPRODUTOS PNAE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ITAJUBA_DADOS!$G$6:$G$36</c:f>
              <c:numCache>
                <c:formatCode>_-[$R$-416]\ * #,##0.00_-;\-[$R$-416]\ * #,##0.00_-;_-[$R$-416]\ * "-"??_-;_-@_-</c:formatCode>
                <c:ptCount val="31"/>
                <c:pt idx="0">
                  <c:v>2.2000000000000002</c:v>
                </c:pt>
                <c:pt idx="1">
                  <c:v>3</c:v>
                </c:pt>
                <c:pt idx="2">
                  <c:v>1.5</c:v>
                </c:pt>
                <c:pt idx="3">
                  <c:v>2</c:v>
                </c:pt>
                <c:pt idx="4">
                  <c:v>2.9</c:v>
                </c:pt>
                <c:pt idx="5">
                  <c:v>3</c:v>
                </c:pt>
                <c:pt idx="6">
                  <c:v>3.59</c:v>
                </c:pt>
                <c:pt idx="7">
                  <c:v>3.9</c:v>
                </c:pt>
                <c:pt idx="8">
                  <c:v>26.9</c:v>
                </c:pt>
                <c:pt idx="9">
                  <c:v>23</c:v>
                </c:pt>
                <c:pt idx="10">
                  <c:v>3</c:v>
                </c:pt>
                <c:pt idx="11">
                  <c:v>3</c:v>
                </c:pt>
                <c:pt idx="12">
                  <c:v>4.9000000000000004</c:v>
                </c:pt>
                <c:pt idx="13">
                  <c:v>1.89</c:v>
                </c:pt>
                <c:pt idx="14">
                  <c:v>1</c:v>
                </c:pt>
                <c:pt idx="15">
                  <c:v>21.22</c:v>
                </c:pt>
                <c:pt idx="16">
                  <c:v>6.2</c:v>
                </c:pt>
                <c:pt idx="17">
                  <c:v>4.59</c:v>
                </c:pt>
                <c:pt idx="18">
                  <c:v>0</c:v>
                </c:pt>
                <c:pt idx="19">
                  <c:v>2.1</c:v>
                </c:pt>
                <c:pt idx="20">
                  <c:v>1.29</c:v>
                </c:pt>
                <c:pt idx="21">
                  <c:v>1.29</c:v>
                </c:pt>
                <c:pt idx="22">
                  <c:v>6</c:v>
                </c:pt>
                <c:pt idx="23">
                  <c:v>0</c:v>
                </c:pt>
                <c:pt idx="24">
                  <c:v>10</c:v>
                </c:pt>
                <c:pt idx="25">
                  <c:v>3</c:v>
                </c:pt>
                <c:pt idx="26">
                  <c:v>4</c:v>
                </c:pt>
                <c:pt idx="27">
                  <c:v>2</c:v>
                </c:pt>
                <c:pt idx="28">
                  <c:v>4.9000000000000004</c:v>
                </c:pt>
                <c:pt idx="29">
                  <c:v>8.6</c:v>
                </c:pt>
                <c:pt idx="30">
                  <c:v>4.9000000000000004</c:v>
                </c:pt>
              </c:numCache>
            </c:numRef>
          </c:val>
        </c:ser>
        <c:dLbls>
          <c:showLegendKey val="0"/>
          <c:showVal val="0"/>
          <c:showCatName val="0"/>
          <c:showSerName val="0"/>
          <c:showPercent val="0"/>
          <c:showBubbleSize val="0"/>
        </c:dLbls>
        <c:gapWidth val="150"/>
        <c:shape val="box"/>
        <c:axId val="111039120"/>
        <c:axId val="111039680"/>
        <c:axId val="0"/>
      </c:bar3DChart>
      <c:catAx>
        <c:axId val="1110391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11039680"/>
        <c:crosses val="autoZero"/>
        <c:auto val="1"/>
        <c:lblAlgn val="ctr"/>
        <c:lblOffset val="100"/>
        <c:noMultiLvlLbl val="0"/>
      </c:catAx>
      <c:valAx>
        <c:axId val="111039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MENOR VALOR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11039120"/>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VALOR MÉDIO PRODUTOS PNAE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BRAZOPOLIS_DADOS!$E$6:$E$36</c:f>
              <c:numCache>
                <c:formatCode>_-[$R$-416]\ * #,##0.00_-;\-[$R$-416]\ * #,##0.00_-;_-[$R$-416]\ * "-"??_-;_-@_-</c:formatCode>
                <c:ptCount val="31"/>
                <c:pt idx="0">
                  <c:v>2.65</c:v>
                </c:pt>
                <c:pt idx="1">
                  <c:v>3.9833333333333329</c:v>
                </c:pt>
                <c:pt idx="2">
                  <c:v>1.3333333333333333</c:v>
                </c:pt>
                <c:pt idx="3">
                  <c:v>2.7833333333333332</c:v>
                </c:pt>
                <c:pt idx="4">
                  <c:v>5.1499999999999995</c:v>
                </c:pt>
                <c:pt idx="5">
                  <c:v>3.6333333333333333</c:v>
                </c:pt>
                <c:pt idx="6">
                  <c:v>3.8166666666666664</c:v>
                </c:pt>
                <c:pt idx="7">
                  <c:v>4.45</c:v>
                </c:pt>
                <c:pt idx="8">
                  <c:v>20.689999999999998</c:v>
                </c:pt>
                <c:pt idx="9">
                  <c:v>0</c:v>
                </c:pt>
                <c:pt idx="10">
                  <c:v>3.1</c:v>
                </c:pt>
                <c:pt idx="11">
                  <c:v>4.7166666666666668</c:v>
                </c:pt>
                <c:pt idx="12">
                  <c:v>5.6499999999999995</c:v>
                </c:pt>
                <c:pt idx="13">
                  <c:v>3.65</c:v>
                </c:pt>
                <c:pt idx="14">
                  <c:v>1.5</c:v>
                </c:pt>
                <c:pt idx="15">
                  <c:v>14.583333333333334</c:v>
                </c:pt>
                <c:pt idx="16">
                  <c:v>6.2</c:v>
                </c:pt>
                <c:pt idx="17">
                  <c:v>6.6499999999999995</c:v>
                </c:pt>
                <c:pt idx="18">
                  <c:v>0</c:v>
                </c:pt>
                <c:pt idx="19">
                  <c:v>2.1500000000000004</c:v>
                </c:pt>
                <c:pt idx="20">
                  <c:v>2.25</c:v>
                </c:pt>
                <c:pt idx="21">
                  <c:v>2.25</c:v>
                </c:pt>
                <c:pt idx="22">
                  <c:v>9.0250000000000004</c:v>
                </c:pt>
                <c:pt idx="23">
                  <c:v>0</c:v>
                </c:pt>
                <c:pt idx="24">
                  <c:v>12</c:v>
                </c:pt>
                <c:pt idx="25">
                  <c:v>4.25</c:v>
                </c:pt>
                <c:pt idx="26">
                  <c:v>6.7833333333333341</c:v>
                </c:pt>
                <c:pt idx="27">
                  <c:v>3.4833333333333329</c:v>
                </c:pt>
                <c:pt idx="28">
                  <c:v>5.9466666666666663</c:v>
                </c:pt>
                <c:pt idx="29">
                  <c:v>11</c:v>
                </c:pt>
                <c:pt idx="30">
                  <c:v>7.3166666666666664</c:v>
                </c:pt>
              </c:numCache>
            </c:numRef>
          </c:val>
        </c:ser>
        <c:dLbls>
          <c:showLegendKey val="0"/>
          <c:showVal val="0"/>
          <c:showCatName val="0"/>
          <c:showSerName val="0"/>
          <c:showPercent val="0"/>
          <c:showBubbleSize val="0"/>
        </c:dLbls>
        <c:gapWidth val="150"/>
        <c:shape val="box"/>
        <c:axId val="111041920"/>
        <c:axId val="111042480"/>
        <c:axId val="0"/>
      </c:bar3DChart>
      <c:catAx>
        <c:axId val="1110419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11042480"/>
        <c:crosses val="autoZero"/>
        <c:auto val="1"/>
        <c:lblAlgn val="ctr"/>
        <c:lblOffset val="100"/>
        <c:noMultiLvlLbl val="0"/>
      </c:catAx>
      <c:valAx>
        <c:axId val="111042480"/>
        <c:scaling>
          <c:orientation val="minMax"/>
          <c:max val="2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MÉDIO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11041920"/>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MAIOR VALOR DOS PRODUTOS PNAE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BRAZOPOLIS_DADOS!$F$6:$F$36</c:f>
              <c:numCache>
                <c:formatCode>_-[$R$-416]\ * #,##0.00_-;\-[$R$-416]\ * #,##0.00_-;_-[$R$-416]\ * "-"??_-;_-@_-</c:formatCode>
                <c:ptCount val="31"/>
                <c:pt idx="0">
                  <c:v>3</c:v>
                </c:pt>
                <c:pt idx="1">
                  <c:v>5.5</c:v>
                </c:pt>
                <c:pt idx="2">
                  <c:v>1.5</c:v>
                </c:pt>
                <c:pt idx="3">
                  <c:v>3</c:v>
                </c:pt>
                <c:pt idx="4">
                  <c:v>5.5</c:v>
                </c:pt>
                <c:pt idx="5">
                  <c:v>4</c:v>
                </c:pt>
                <c:pt idx="6">
                  <c:v>4.5</c:v>
                </c:pt>
                <c:pt idx="7">
                  <c:v>5</c:v>
                </c:pt>
                <c:pt idx="8">
                  <c:v>25.38</c:v>
                </c:pt>
                <c:pt idx="9">
                  <c:v>0</c:v>
                </c:pt>
                <c:pt idx="10">
                  <c:v>4.5</c:v>
                </c:pt>
                <c:pt idx="11">
                  <c:v>5</c:v>
                </c:pt>
                <c:pt idx="12">
                  <c:v>7</c:v>
                </c:pt>
                <c:pt idx="13">
                  <c:v>4.5</c:v>
                </c:pt>
                <c:pt idx="14">
                  <c:v>2</c:v>
                </c:pt>
                <c:pt idx="15">
                  <c:v>16.75</c:v>
                </c:pt>
                <c:pt idx="16">
                  <c:v>6.9</c:v>
                </c:pt>
                <c:pt idx="17">
                  <c:v>7.45</c:v>
                </c:pt>
                <c:pt idx="18">
                  <c:v>0</c:v>
                </c:pt>
                <c:pt idx="19">
                  <c:v>2.2000000000000002</c:v>
                </c:pt>
                <c:pt idx="20">
                  <c:v>2.5</c:v>
                </c:pt>
                <c:pt idx="21">
                  <c:v>2.5</c:v>
                </c:pt>
                <c:pt idx="22">
                  <c:v>9.8000000000000007</c:v>
                </c:pt>
                <c:pt idx="23">
                  <c:v>0</c:v>
                </c:pt>
                <c:pt idx="24">
                  <c:v>12</c:v>
                </c:pt>
                <c:pt idx="25">
                  <c:v>4.5</c:v>
                </c:pt>
                <c:pt idx="26">
                  <c:v>7.5</c:v>
                </c:pt>
                <c:pt idx="27">
                  <c:v>4.45</c:v>
                </c:pt>
                <c:pt idx="28">
                  <c:v>6.85</c:v>
                </c:pt>
                <c:pt idx="29">
                  <c:v>12</c:v>
                </c:pt>
                <c:pt idx="30">
                  <c:v>8</c:v>
                </c:pt>
              </c:numCache>
            </c:numRef>
          </c:val>
        </c:ser>
        <c:dLbls>
          <c:showLegendKey val="0"/>
          <c:showVal val="0"/>
          <c:showCatName val="0"/>
          <c:showSerName val="0"/>
          <c:showPercent val="0"/>
          <c:showBubbleSize val="0"/>
        </c:dLbls>
        <c:gapWidth val="150"/>
        <c:shape val="box"/>
        <c:axId val="111044720"/>
        <c:axId val="111045280"/>
        <c:axId val="0"/>
      </c:bar3DChart>
      <c:catAx>
        <c:axId val="1110447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11045280"/>
        <c:crosses val="autoZero"/>
        <c:auto val="1"/>
        <c:lblAlgn val="ctr"/>
        <c:lblOffset val="100"/>
        <c:noMultiLvlLbl val="0"/>
      </c:catAx>
      <c:valAx>
        <c:axId val="111045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MAIOR VALOR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11044720"/>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MENOR</a:t>
            </a:r>
            <a:r>
              <a:rPr lang="en-US" baseline="0"/>
              <a:t> </a:t>
            </a:r>
            <a:r>
              <a:rPr lang="en-US"/>
              <a:t>VALOR DOSPRODUTOS PNAE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BRAZOPOLIS_DADOS!$G$6:$G$36</c:f>
              <c:numCache>
                <c:formatCode>_-[$R$-416]\ * #,##0.00_-;\-[$R$-416]\ * #,##0.00_-;_-[$R$-416]\ * "-"??_-;_-@_-</c:formatCode>
                <c:ptCount val="31"/>
                <c:pt idx="0">
                  <c:v>2.4500000000000002</c:v>
                </c:pt>
                <c:pt idx="1">
                  <c:v>2.4500000000000002</c:v>
                </c:pt>
                <c:pt idx="2">
                  <c:v>1</c:v>
                </c:pt>
                <c:pt idx="3">
                  <c:v>2.35</c:v>
                </c:pt>
                <c:pt idx="4">
                  <c:v>4.95</c:v>
                </c:pt>
                <c:pt idx="5">
                  <c:v>2.9</c:v>
                </c:pt>
                <c:pt idx="6">
                  <c:v>3.45</c:v>
                </c:pt>
                <c:pt idx="7">
                  <c:v>4</c:v>
                </c:pt>
                <c:pt idx="8">
                  <c:v>16</c:v>
                </c:pt>
                <c:pt idx="9">
                  <c:v>0</c:v>
                </c:pt>
                <c:pt idx="10">
                  <c:v>2</c:v>
                </c:pt>
                <c:pt idx="11">
                  <c:v>4.5</c:v>
                </c:pt>
                <c:pt idx="12">
                  <c:v>4</c:v>
                </c:pt>
                <c:pt idx="13">
                  <c:v>3</c:v>
                </c:pt>
                <c:pt idx="14">
                  <c:v>1</c:v>
                </c:pt>
                <c:pt idx="15">
                  <c:v>12</c:v>
                </c:pt>
                <c:pt idx="16">
                  <c:v>5.5</c:v>
                </c:pt>
                <c:pt idx="17">
                  <c:v>6</c:v>
                </c:pt>
                <c:pt idx="18">
                  <c:v>0</c:v>
                </c:pt>
                <c:pt idx="19">
                  <c:v>2.1</c:v>
                </c:pt>
                <c:pt idx="20">
                  <c:v>2</c:v>
                </c:pt>
                <c:pt idx="21">
                  <c:v>2</c:v>
                </c:pt>
                <c:pt idx="22">
                  <c:v>8.25</c:v>
                </c:pt>
                <c:pt idx="23">
                  <c:v>0</c:v>
                </c:pt>
                <c:pt idx="24">
                  <c:v>12</c:v>
                </c:pt>
                <c:pt idx="25">
                  <c:v>4</c:v>
                </c:pt>
                <c:pt idx="26">
                  <c:v>6</c:v>
                </c:pt>
                <c:pt idx="27">
                  <c:v>3</c:v>
                </c:pt>
                <c:pt idx="28">
                  <c:v>4.99</c:v>
                </c:pt>
                <c:pt idx="29">
                  <c:v>10</c:v>
                </c:pt>
                <c:pt idx="30">
                  <c:v>6.45</c:v>
                </c:pt>
              </c:numCache>
            </c:numRef>
          </c:val>
        </c:ser>
        <c:dLbls>
          <c:showLegendKey val="0"/>
          <c:showVal val="0"/>
          <c:showCatName val="0"/>
          <c:showSerName val="0"/>
          <c:showPercent val="0"/>
          <c:showBubbleSize val="0"/>
        </c:dLbls>
        <c:gapWidth val="150"/>
        <c:shape val="box"/>
        <c:axId val="152534592"/>
        <c:axId val="152535152"/>
        <c:axId val="0"/>
      </c:bar3DChart>
      <c:catAx>
        <c:axId val="1525345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2535152"/>
        <c:crosses val="autoZero"/>
        <c:auto val="1"/>
        <c:lblAlgn val="ctr"/>
        <c:lblOffset val="100"/>
        <c:noMultiLvlLbl val="0"/>
      </c:catAx>
      <c:valAx>
        <c:axId val="152535152"/>
        <c:scaling>
          <c:orientation val="minMax"/>
          <c:max val="2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MENOR VALOR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2534592"/>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VALOR MÉDIO PRODUTOS PNAE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CRISTINA_DADOS!$E$6:$E$36</c:f>
              <c:numCache>
                <c:formatCode>_-[$R$-416]\ * #,##0.00_-;\-[$R$-416]\ * #,##0.00_-;_-[$R$-416]\ * "-"??_-;_-@_-</c:formatCode>
                <c:ptCount val="31"/>
                <c:pt idx="0">
                  <c:v>2.0666666666666669</c:v>
                </c:pt>
                <c:pt idx="1">
                  <c:v>3.45</c:v>
                </c:pt>
                <c:pt idx="2">
                  <c:v>1.75</c:v>
                </c:pt>
                <c:pt idx="3">
                  <c:v>2.7333333333333329</c:v>
                </c:pt>
                <c:pt idx="4">
                  <c:v>3</c:v>
                </c:pt>
                <c:pt idx="5">
                  <c:v>3.15</c:v>
                </c:pt>
                <c:pt idx="6">
                  <c:v>3.45</c:v>
                </c:pt>
                <c:pt idx="7">
                  <c:v>3.5</c:v>
                </c:pt>
                <c:pt idx="8">
                  <c:v>20.6</c:v>
                </c:pt>
                <c:pt idx="9">
                  <c:v>0</c:v>
                </c:pt>
                <c:pt idx="10">
                  <c:v>2.25</c:v>
                </c:pt>
                <c:pt idx="11">
                  <c:v>3.5666666666666664</c:v>
                </c:pt>
                <c:pt idx="12">
                  <c:v>4.6499999999999995</c:v>
                </c:pt>
                <c:pt idx="13">
                  <c:v>2.95</c:v>
                </c:pt>
                <c:pt idx="14">
                  <c:v>2.25</c:v>
                </c:pt>
                <c:pt idx="15">
                  <c:v>12.5</c:v>
                </c:pt>
                <c:pt idx="16">
                  <c:v>5.666666666666667</c:v>
                </c:pt>
                <c:pt idx="17">
                  <c:v>5.7333333333333334</c:v>
                </c:pt>
                <c:pt idx="18">
                  <c:v>0</c:v>
                </c:pt>
                <c:pt idx="19">
                  <c:v>1.75</c:v>
                </c:pt>
                <c:pt idx="20">
                  <c:v>2.25</c:v>
                </c:pt>
                <c:pt idx="21">
                  <c:v>2.25</c:v>
                </c:pt>
                <c:pt idx="22">
                  <c:v>5.4666666666666659</c:v>
                </c:pt>
                <c:pt idx="23">
                  <c:v>0</c:v>
                </c:pt>
                <c:pt idx="24">
                  <c:v>16</c:v>
                </c:pt>
                <c:pt idx="25">
                  <c:v>3.25</c:v>
                </c:pt>
                <c:pt idx="26">
                  <c:v>4.95</c:v>
                </c:pt>
                <c:pt idx="27">
                  <c:v>2.5</c:v>
                </c:pt>
                <c:pt idx="28">
                  <c:v>4.5</c:v>
                </c:pt>
                <c:pt idx="29">
                  <c:v>15.5</c:v>
                </c:pt>
                <c:pt idx="30">
                  <c:v>5.25</c:v>
                </c:pt>
              </c:numCache>
            </c:numRef>
          </c:val>
        </c:ser>
        <c:dLbls>
          <c:showLegendKey val="0"/>
          <c:showVal val="0"/>
          <c:showCatName val="0"/>
          <c:showSerName val="0"/>
          <c:showPercent val="0"/>
          <c:showBubbleSize val="0"/>
        </c:dLbls>
        <c:gapWidth val="150"/>
        <c:shape val="box"/>
        <c:axId val="152537392"/>
        <c:axId val="152537952"/>
        <c:axId val="0"/>
      </c:bar3DChart>
      <c:catAx>
        <c:axId val="1525373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2537952"/>
        <c:crosses val="autoZero"/>
        <c:auto val="1"/>
        <c:lblAlgn val="ctr"/>
        <c:lblOffset val="100"/>
        <c:noMultiLvlLbl val="0"/>
      </c:catAx>
      <c:valAx>
        <c:axId val="152537952"/>
        <c:scaling>
          <c:orientation val="minMax"/>
          <c:max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MÉDIO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2537392"/>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MAIOR VALOR DOS PRODUTOS PNAE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CRISTINA_DADOS!$F$6:$F$36</c:f>
              <c:numCache>
                <c:formatCode>_-[$R$-416]\ * #,##0.00_-;\-[$R$-416]\ * #,##0.00_-;_-[$R$-416]\ * "-"??_-;_-@_-</c:formatCode>
                <c:ptCount val="31"/>
                <c:pt idx="0">
                  <c:v>2.4</c:v>
                </c:pt>
                <c:pt idx="1">
                  <c:v>3.9</c:v>
                </c:pt>
                <c:pt idx="2">
                  <c:v>2</c:v>
                </c:pt>
                <c:pt idx="3">
                  <c:v>3</c:v>
                </c:pt>
                <c:pt idx="4">
                  <c:v>3</c:v>
                </c:pt>
                <c:pt idx="5">
                  <c:v>3.5</c:v>
                </c:pt>
                <c:pt idx="6">
                  <c:v>3.9</c:v>
                </c:pt>
                <c:pt idx="7">
                  <c:v>3.5</c:v>
                </c:pt>
                <c:pt idx="8">
                  <c:v>20.6</c:v>
                </c:pt>
                <c:pt idx="9">
                  <c:v>0</c:v>
                </c:pt>
                <c:pt idx="10">
                  <c:v>3</c:v>
                </c:pt>
                <c:pt idx="11">
                  <c:v>4.2</c:v>
                </c:pt>
                <c:pt idx="12">
                  <c:v>5.95</c:v>
                </c:pt>
                <c:pt idx="13">
                  <c:v>3.9</c:v>
                </c:pt>
                <c:pt idx="14">
                  <c:v>3</c:v>
                </c:pt>
                <c:pt idx="15">
                  <c:v>12.5</c:v>
                </c:pt>
                <c:pt idx="16">
                  <c:v>6</c:v>
                </c:pt>
                <c:pt idx="17">
                  <c:v>6.5</c:v>
                </c:pt>
                <c:pt idx="18">
                  <c:v>0</c:v>
                </c:pt>
                <c:pt idx="19">
                  <c:v>1.75</c:v>
                </c:pt>
                <c:pt idx="20">
                  <c:v>3</c:v>
                </c:pt>
                <c:pt idx="21">
                  <c:v>3</c:v>
                </c:pt>
                <c:pt idx="22">
                  <c:v>6.9</c:v>
                </c:pt>
                <c:pt idx="23">
                  <c:v>0</c:v>
                </c:pt>
                <c:pt idx="24">
                  <c:v>20</c:v>
                </c:pt>
                <c:pt idx="25">
                  <c:v>3.5</c:v>
                </c:pt>
                <c:pt idx="26">
                  <c:v>5</c:v>
                </c:pt>
                <c:pt idx="27">
                  <c:v>2.5</c:v>
                </c:pt>
                <c:pt idx="28">
                  <c:v>5.5</c:v>
                </c:pt>
                <c:pt idx="29">
                  <c:v>16</c:v>
                </c:pt>
                <c:pt idx="30">
                  <c:v>5.5</c:v>
                </c:pt>
              </c:numCache>
            </c:numRef>
          </c:val>
        </c:ser>
        <c:dLbls>
          <c:showLegendKey val="0"/>
          <c:showVal val="0"/>
          <c:showCatName val="0"/>
          <c:showSerName val="0"/>
          <c:showPercent val="0"/>
          <c:showBubbleSize val="0"/>
        </c:dLbls>
        <c:gapWidth val="150"/>
        <c:shape val="box"/>
        <c:axId val="152540192"/>
        <c:axId val="153274592"/>
        <c:axId val="0"/>
      </c:bar3DChart>
      <c:catAx>
        <c:axId val="1525401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3274592"/>
        <c:crosses val="autoZero"/>
        <c:auto val="1"/>
        <c:lblAlgn val="ctr"/>
        <c:lblOffset val="100"/>
        <c:noMultiLvlLbl val="0"/>
      </c:catAx>
      <c:valAx>
        <c:axId val="153274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MAIOR VALOR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2540192"/>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MENOR</a:t>
            </a:r>
            <a:r>
              <a:rPr lang="en-US" baseline="0"/>
              <a:t> </a:t>
            </a:r>
            <a:r>
              <a:rPr lang="en-US"/>
              <a:t>VALOR DOSPRODUTOS PNAE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CRISTINA_DADOS!$G$6:$G$36</c:f>
              <c:numCache>
                <c:formatCode>_-[$R$-416]\ * #,##0.00_-;\-[$R$-416]\ * #,##0.00_-;_-[$R$-416]\ * "-"??_-;_-@_-</c:formatCode>
                <c:ptCount val="31"/>
                <c:pt idx="0">
                  <c:v>1.8</c:v>
                </c:pt>
                <c:pt idx="1">
                  <c:v>3</c:v>
                </c:pt>
                <c:pt idx="2">
                  <c:v>1.5</c:v>
                </c:pt>
                <c:pt idx="3">
                  <c:v>2.2000000000000002</c:v>
                </c:pt>
                <c:pt idx="4">
                  <c:v>3</c:v>
                </c:pt>
                <c:pt idx="5">
                  <c:v>2.95</c:v>
                </c:pt>
                <c:pt idx="6">
                  <c:v>3</c:v>
                </c:pt>
                <c:pt idx="7">
                  <c:v>3.5</c:v>
                </c:pt>
                <c:pt idx="8">
                  <c:v>20.6</c:v>
                </c:pt>
                <c:pt idx="9">
                  <c:v>0</c:v>
                </c:pt>
                <c:pt idx="10">
                  <c:v>1.5</c:v>
                </c:pt>
                <c:pt idx="11">
                  <c:v>3</c:v>
                </c:pt>
                <c:pt idx="12">
                  <c:v>3.5</c:v>
                </c:pt>
                <c:pt idx="13">
                  <c:v>2</c:v>
                </c:pt>
                <c:pt idx="14">
                  <c:v>1.5</c:v>
                </c:pt>
                <c:pt idx="15">
                  <c:v>12.5</c:v>
                </c:pt>
                <c:pt idx="16">
                  <c:v>5</c:v>
                </c:pt>
                <c:pt idx="17">
                  <c:v>5</c:v>
                </c:pt>
                <c:pt idx="18">
                  <c:v>0</c:v>
                </c:pt>
                <c:pt idx="19">
                  <c:v>1.75</c:v>
                </c:pt>
                <c:pt idx="20">
                  <c:v>1.5</c:v>
                </c:pt>
                <c:pt idx="21">
                  <c:v>1.5</c:v>
                </c:pt>
                <c:pt idx="22">
                  <c:v>3</c:v>
                </c:pt>
                <c:pt idx="23">
                  <c:v>0</c:v>
                </c:pt>
                <c:pt idx="24">
                  <c:v>13</c:v>
                </c:pt>
                <c:pt idx="25">
                  <c:v>3</c:v>
                </c:pt>
                <c:pt idx="26">
                  <c:v>4.9000000000000004</c:v>
                </c:pt>
                <c:pt idx="27">
                  <c:v>2.5</c:v>
                </c:pt>
                <c:pt idx="28">
                  <c:v>4</c:v>
                </c:pt>
                <c:pt idx="29">
                  <c:v>15</c:v>
                </c:pt>
                <c:pt idx="30">
                  <c:v>5</c:v>
                </c:pt>
              </c:numCache>
            </c:numRef>
          </c:val>
        </c:ser>
        <c:dLbls>
          <c:showLegendKey val="0"/>
          <c:showVal val="0"/>
          <c:showCatName val="0"/>
          <c:showSerName val="0"/>
          <c:showPercent val="0"/>
          <c:showBubbleSize val="0"/>
        </c:dLbls>
        <c:gapWidth val="150"/>
        <c:shape val="box"/>
        <c:axId val="153276832"/>
        <c:axId val="153277392"/>
        <c:axId val="0"/>
      </c:bar3DChart>
      <c:catAx>
        <c:axId val="1532768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3277392"/>
        <c:crosses val="autoZero"/>
        <c:auto val="1"/>
        <c:lblAlgn val="ctr"/>
        <c:lblOffset val="100"/>
        <c:noMultiLvlLbl val="0"/>
      </c:catAx>
      <c:valAx>
        <c:axId val="153277392"/>
        <c:scaling>
          <c:orientation val="minMax"/>
          <c:max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MENOR VALOR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3276832"/>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3</xdr:col>
      <xdr:colOff>1219200</xdr:colOff>
      <xdr:row>1</xdr:row>
      <xdr:rowOff>57149</xdr:rowOff>
    </xdr:from>
    <xdr:to>
      <xdr:col>4</xdr:col>
      <xdr:colOff>1407795</xdr:colOff>
      <xdr:row>1</xdr:row>
      <xdr:rowOff>1143000</xdr:rowOff>
    </xdr:to>
    <xdr:pic>
      <xdr:nvPicPr>
        <xdr:cNvPr id="8" name="Imagem 7"/>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48850" y="276224"/>
          <a:ext cx="1560195" cy="1085851"/>
        </a:xfrm>
        <a:prstGeom prst="rect">
          <a:avLst/>
        </a:prstGeom>
      </xdr:spPr>
    </xdr:pic>
    <xdr:clientData/>
  </xdr:twoCellAnchor>
  <xdr:twoCellAnchor editAs="oneCell">
    <xdr:from>
      <xdr:col>1</xdr:col>
      <xdr:colOff>38100</xdr:colOff>
      <xdr:row>1</xdr:row>
      <xdr:rowOff>85725</xdr:rowOff>
    </xdr:from>
    <xdr:to>
      <xdr:col>2</xdr:col>
      <xdr:colOff>876300</xdr:colOff>
      <xdr:row>1</xdr:row>
      <xdr:rowOff>1028700</xdr:rowOff>
    </xdr:to>
    <xdr:pic>
      <xdr:nvPicPr>
        <xdr:cNvPr id="9" name="Imagem 8"/>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7700" y="304800"/>
          <a:ext cx="2190750"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28574</xdr:colOff>
      <xdr:row>4</xdr:row>
      <xdr:rowOff>14286</xdr:rowOff>
    </xdr:from>
    <xdr:to>
      <xdr:col>22</xdr:col>
      <xdr:colOff>152399</xdr:colOff>
      <xdr:row>22</xdr:row>
      <xdr:rowOff>171449</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25</xdr:row>
      <xdr:rowOff>0</xdr:rowOff>
    </xdr:from>
    <xdr:to>
      <xdr:col>22</xdr:col>
      <xdr:colOff>123825</xdr:colOff>
      <xdr:row>43</xdr:row>
      <xdr:rowOff>157163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46</xdr:row>
      <xdr:rowOff>0</xdr:rowOff>
    </xdr:from>
    <xdr:to>
      <xdr:col>22</xdr:col>
      <xdr:colOff>123825</xdr:colOff>
      <xdr:row>64</xdr:row>
      <xdr:rowOff>157163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28574</xdr:colOff>
      <xdr:row>4</xdr:row>
      <xdr:rowOff>14286</xdr:rowOff>
    </xdr:from>
    <xdr:to>
      <xdr:col>22</xdr:col>
      <xdr:colOff>152399</xdr:colOff>
      <xdr:row>22</xdr:row>
      <xdr:rowOff>171449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25</xdr:row>
      <xdr:rowOff>0</xdr:rowOff>
    </xdr:from>
    <xdr:to>
      <xdr:col>22</xdr:col>
      <xdr:colOff>123825</xdr:colOff>
      <xdr:row>43</xdr:row>
      <xdr:rowOff>157163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46</xdr:row>
      <xdr:rowOff>0</xdr:rowOff>
    </xdr:from>
    <xdr:to>
      <xdr:col>22</xdr:col>
      <xdr:colOff>123825</xdr:colOff>
      <xdr:row>64</xdr:row>
      <xdr:rowOff>157163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28574</xdr:colOff>
      <xdr:row>4</xdr:row>
      <xdr:rowOff>14286</xdr:rowOff>
    </xdr:from>
    <xdr:to>
      <xdr:col>22</xdr:col>
      <xdr:colOff>152399</xdr:colOff>
      <xdr:row>22</xdr:row>
      <xdr:rowOff>171449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25</xdr:row>
      <xdr:rowOff>0</xdr:rowOff>
    </xdr:from>
    <xdr:to>
      <xdr:col>22</xdr:col>
      <xdr:colOff>123825</xdr:colOff>
      <xdr:row>43</xdr:row>
      <xdr:rowOff>157163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46</xdr:row>
      <xdr:rowOff>0</xdr:rowOff>
    </xdr:from>
    <xdr:to>
      <xdr:col>22</xdr:col>
      <xdr:colOff>123825</xdr:colOff>
      <xdr:row>64</xdr:row>
      <xdr:rowOff>157163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28574</xdr:colOff>
      <xdr:row>4</xdr:row>
      <xdr:rowOff>14286</xdr:rowOff>
    </xdr:from>
    <xdr:to>
      <xdr:col>22</xdr:col>
      <xdr:colOff>152399</xdr:colOff>
      <xdr:row>22</xdr:row>
      <xdr:rowOff>171449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25</xdr:row>
      <xdr:rowOff>0</xdr:rowOff>
    </xdr:from>
    <xdr:to>
      <xdr:col>22</xdr:col>
      <xdr:colOff>123825</xdr:colOff>
      <xdr:row>43</xdr:row>
      <xdr:rowOff>157163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46</xdr:row>
      <xdr:rowOff>0</xdr:rowOff>
    </xdr:from>
    <xdr:to>
      <xdr:col>22</xdr:col>
      <xdr:colOff>123825</xdr:colOff>
      <xdr:row>64</xdr:row>
      <xdr:rowOff>157163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28574</xdr:colOff>
      <xdr:row>4</xdr:row>
      <xdr:rowOff>14286</xdr:rowOff>
    </xdr:from>
    <xdr:to>
      <xdr:col>22</xdr:col>
      <xdr:colOff>152399</xdr:colOff>
      <xdr:row>22</xdr:row>
      <xdr:rowOff>171449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25</xdr:row>
      <xdr:rowOff>0</xdr:rowOff>
    </xdr:from>
    <xdr:to>
      <xdr:col>22</xdr:col>
      <xdr:colOff>123825</xdr:colOff>
      <xdr:row>43</xdr:row>
      <xdr:rowOff>157163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46</xdr:row>
      <xdr:rowOff>0</xdr:rowOff>
    </xdr:from>
    <xdr:to>
      <xdr:col>22</xdr:col>
      <xdr:colOff>123825</xdr:colOff>
      <xdr:row>64</xdr:row>
      <xdr:rowOff>157163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28574</xdr:colOff>
      <xdr:row>4</xdr:row>
      <xdr:rowOff>14286</xdr:rowOff>
    </xdr:from>
    <xdr:to>
      <xdr:col>22</xdr:col>
      <xdr:colOff>152399</xdr:colOff>
      <xdr:row>22</xdr:row>
      <xdr:rowOff>171449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25</xdr:row>
      <xdr:rowOff>0</xdr:rowOff>
    </xdr:from>
    <xdr:to>
      <xdr:col>22</xdr:col>
      <xdr:colOff>123825</xdr:colOff>
      <xdr:row>43</xdr:row>
      <xdr:rowOff>157163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46</xdr:row>
      <xdr:rowOff>0</xdr:rowOff>
    </xdr:from>
    <xdr:to>
      <xdr:col>22</xdr:col>
      <xdr:colOff>123825</xdr:colOff>
      <xdr:row>64</xdr:row>
      <xdr:rowOff>157163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hyperlink" Target="Cota&#231;&#245;es%20PNAE%201%20-%202016\COTA&#199;&#195;O%20CRISTINA.pdf" TargetMode="External"/><Relationship Id="rId7" Type="http://schemas.openxmlformats.org/officeDocument/2006/relationships/printerSettings" Target="../printerSettings/printerSettings2.bin"/><Relationship Id="rId2" Type="http://schemas.openxmlformats.org/officeDocument/2006/relationships/hyperlink" Target="Cota&#231;&#245;es%20PNAE%201%20-%202016\COTA&#199;&#195;O%20BRAZOPOLIS.pdf" TargetMode="External"/><Relationship Id="rId1" Type="http://schemas.openxmlformats.org/officeDocument/2006/relationships/hyperlink" Target="Cota&#231;&#245;es%20PNAE%201%20-%202016\COTA&#199;&#195;O%20ITAJUBA.pdf" TargetMode="External"/><Relationship Id="rId6" Type="http://schemas.openxmlformats.org/officeDocument/2006/relationships/hyperlink" Target="Cota&#231;&#245;es%20PNAE%201%20-%202016\COTA&#199;&#213;ES%20CAMBUI.pdf" TargetMode="External"/><Relationship Id="rId5" Type="http://schemas.openxmlformats.org/officeDocument/2006/relationships/hyperlink" Target="Cota&#231;&#245;es%20PNAE%201%20-%202016\COTA&#199;&#195;O%20POUSO%20ALEGRE.pdf" TargetMode="External"/><Relationship Id="rId4" Type="http://schemas.openxmlformats.org/officeDocument/2006/relationships/hyperlink" Target="Cota&#231;&#245;es%20PNAE%201%20-%202016\COTA&#199;&#195;O%20OURO%20FINO.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workbookViewId="0"/>
  </sheetViews>
  <sheetFormatPr defaultRowHeight="16.5" x14ac:dyDescent="0.25"/>
  <cols>
    <col min="1" max="1" width="9.140625" style="34"/>
    <col min="2" max="2" width="20.28515625" style="36" customWidth="1"/>
    <col min="3" max="3" width="100" style="30" customWidth="1"/>
    <col min="4" max="4" width="20.5703125" style="31" customWidth="1"/>
    <col min="5" max="5" width="22.140625" style="31" customWidth="1"/>
    <col min="6" max="16384" width="9.140625" style="35"/>
  </cols>
  <sheetData>
    <row r="1" spans="2:5" ht="17.25" thickBot="1" x14ac:dyDescent="0.3"/>
    <row r="2" spans="2:5" ht="159.75" customHeight="1" x14ac:dyDescent="0.25">
      <c r="B2" s="109" t="s">
        <v>200</v>
      </c>
      <c r="C2" s="110"/>
      <c r="D2" s="110"/>
      <c r="E2" s="111"/>
    </row>
    <row r="3" spans="2:5" ht="170.25" customHeight="1" thickBot="1" x14ac:dyDescent="0.3">
      <c r="B3" s="112" t="s">
        <v>199</v>
      </c>
      <c r="C3" s="102"/>
      <c r="D3" s="102"/>
      <c r="E3" s="113"/>
    </row>
    <row r="4" spans="2:5" ht="34.5" hidden="1" customHeight="1" x14ac:dyDescent="0.25">
      <c r="B4" s="103"/>
      <c r="C4" s="104"/>
      <c r="D4" s="104"/>
      <c r="E4" s="105"/>
    </row>
    <row r="5" spans="2:5" ht="8.25" hidden="1" customHeight="1" x14ac:dyDescent="0.25">
      <c r="B5" s="106"/>
      <c r="C5" s="107"/>
      <c r="D5" s="107"/>
      <c r="E5" s="108"/>
    </row>
    <row r="6" spans="2:5" ht="33.75" customHeight="1" thickBot="1" x14ac:dyDescent="0.3">
      <c r="B6" s="68" t="s">
        <v>4</v>
      </c>
      <c r="C6" s="69" t="s">
        <v>96</v>
      </c>
      <c r="D6" s="70" t="s">
        <v>6</v>
      </c>
      <c r="E6" s="71" t="s">
        <v>95</v>
      </c>
    </row>
    <row r="7" spans="2:5" ht="99" x14ac:dyDescent="0.25">
      <c r="B7" s="64" t="s">
        <v>131</v>
      </c>
      <c r="C7" s="65" t="s">
        <v>98</v>
      </c>
      <c r="D7" s="66" t="s">
        <v>15</v>
      </c>
      <c r="E7" s="67">
        <v>2.3711111111111109</v>
      </c>
    </row>
    <row r="8" spans="2:5" ht="115.5" x14ac:dyDescent="0.25">
      <c r="B8" s="58" t="s">
        <v>142</v>
      </c>
      <c r="C8" s="62" t="s">
        <v>173</v>
      </c>
      <c r="D8" s="60" t="s">
        <v>15</v>
      </c>
      <c r="E8" s="56">
        <v>3.7099999999999995</v>
      </c>
    </row>
    <row r="9" spans="2:5" ht="33" x14ac:dyDescent="0.25">
      <c r="B9" s="58" t="s">
        <v>143</v>
      </c>
      <c r="C9" s="62" t="s">
        <v>99</v>
      </c>
      <c r="D9" s="60" t="s">
        <v>16</v>
      </c>
      <c r="E9" s="56">
        <v>1.6958823529411764</v>
      </c>
    </row>
    <row r="10" spans="2:5" ht="99" x14ac:dyDescent="0.25">
      <c r="B10" s="58" t="s">
        <v>144</v>
      </c>
      <c r="C10" s="63" t="s">
        <v>191</v>
      </c>
      <c r="D10" s="60" t="s">
        <v>15</v>
      </c>
      <c r="E10" s="56">
        <v>2.9461111111111107</v>
      </c>
    </row>
    <row r="11" spans="2:5" ht="132" x14ac:dyDescent="0.25">
      <c r="B11" s="58" t="s">
        <v>145</v>
      </c>
      <c r="C11" s="62" t="s">
        <v>192</v>
      </c>
      <c r="D11" s="60" t="s">
        <v>15</v>
      </c>
      <c r="E11" s="56">
        <v>3.8129411764705878</v>
      </c>
    </row>
    <row r="12" spans="2:5" ht="66" x14ac:dyDescent="0.25">
      <c r="B12" s="58" t="s">
        <v>146</v>
      </c>
      <c r="C12" s="33" t="s">
        <v>193</v>
      </c>
      <c r="D12" s="60" t="s">
        <v>15</v>
      </c>
      <c r="E12" s="56">
        <v>3.5241176470588229</v>
      </c>
    </row>
    <row r="13" spans="2:5" ht="49.5" x14ac:dyDescent="0.25">
      <c r="B13" s="58" t="s">
        <v>147</v>
      </c>
      <c r="C13" s="33" t="s">
        <v>174</v>
      </c>
      <c r="D13" s="60" t="s">
        <v>15</v>
      </c>
      <c r="E13" s="56">
        <v>3.9682352941176466</v>
      </c>
    </row>
    <row r="14" spans="2:5" ht="49.5" x14ac:dyDescent="0.25">
      <c r="B14" s="58" t="s">
        <v>148</v>
      </c>
      <c r="C14" s="33" t="s">
        <v>175</v>
      </c>
      <c r="D14" s="60" t="s">
        <v>15</v>
      </c>
      <c r="E14" s="56">
        <v>3.9082352941176479</v>
      </c>
    </row>
    <row r="15" spans="2:5" ht="49.5" x14ac:dyDescent="0.25">
      <c r="B15" s="58" t="s">
        <v>149</v>
      </c>
      <c r="C15" s="33" t="s">
        <v>176</v>
      </c>
      <c r="D15" s="60" t="s">
        <v>15</v>
      </c>
      <c r="E15" s="56">
        <v>23.316666666666666</v>
      </c>
    </row>
    <row r="16" spans="2:5" ht="82.5" x14ac:dyDescent="0.25">
      <c r="B16" s="58" t="s">
        <v>150</v>
      </c>
      <c r="C16" s="33" t="s">
        <v>100</v>
      </c>
      <c r="D16" s="60" t="s">
        <v>15</v>
      </c>
      <c r="E16" s="56">
        <v>20.276666666666667</v>
      </c>
    </row>
    <row r="17" spans="2:5" ht="49.5" x14ac:dyDescent="0.25">
      <c r="B17" s="58" t="s">
        <v>151</v>
      </c>
      <c r="C17" s="33" t="s">
        <v>101</v>
      </c>
      <c r="D17" s="60" t="s">
        <v>17</v>
      </c>
      <c r="E17" s="56">
        <v>3.1893749999999996</v>
      </c>
    </row>
    <row r="18" spans="2:5" ht="66" x14ac:dyDescent="0.25">
      <c r="B18" s="58" t="s">
        <v>152</v>
      </c>
      <c r="C18" s="33" t="s">
        <v>102</v>
      </c>
      <c r="D18" s="60" t="s">
        <v>15</v>
      </c>
      <c r="E18" s="56">
        <v>4.482222222222223</v>
      </c>
    </row>
    <row r="19" spans="2:5" ht="66" x14ac:dyDescent="0.25">
      <c r="B19" s="58" t="s">
        <v>153</v>
      </c>
      <c r="C19" s="33" t="s">
        <v>177</v>
      </c>
      <c r="D19" s="60" t="s">
        <v>15</v>
      </c>
      <c r="E19" s="56">
        <v>4.7488888888888887</v>
      </c>
    </row>
    <row r="20" spans="2:5" ht="99" x14ac:dyDescent="0.25">
      <c r="B20" s="58" t="s">
        <v>154</v>
      </c>
      <c r="C20" s="33" t="s">
        <v>178</v>
      </c>
      <c r="D20" s="60" t="s">
        <v>15</v>
      </c>
      <c r="E20" s="56">
        <v>2.8364705882352945</v>
      </c>
    </row>
    <row r="21" spans="2:5" ht="66" x14ac:dyDescent="0.25">
      <c r="B21" s="58" t="s">
        <v>155</v>
      </c>
      <c r="C21" s="33" t="s">
        <v>179</v>
      </c>
      <c r="D21" s="60" t="s">
        <v>15</v>
      </c>
      <c r="E21" s="56">
        <v>2.1026666666666665</v>
      </c>
    </row>
    <row r="22" spans="2:5" ht="49.5" x14ac:dyDescent="0.25">
      <c r="B22" s="58" t="s">
        <v>156</v>
      </c>
      <c r="C22" s="33" t="s">
        <v>180</v>
      </c>
      <c r="D22" s="60" t="s">
        <v>15</v>
      </c>
      <c r="E22" s="56">
        <v>16.834166666666668</v>
      </c>
    </row>
    <row r="23" spans="2:5" ht="33" x14ac:dyDescent="0.25">
      <c r="B23" s="58" t="s">
        <v>157</v>
      </c>
      <c r="C23" s="33" t="s">
        <v>181</v>
      </c>
      <c r="D23" s="60" t="s">
        <v>15</v>
      </c>
      <c r="E23" s="56">
        <v>5.9342857142857142</v>
      </c>
    </row>
    <row r="24" spans="2:5" ht="49.5" x14ac:dyDescent="0.25">
      <c r="B24" s="58" t="s">
        <v>158</v>
      </c>
      <c r="C24" s="33" t="s">
        <v>103</v>
      </c>
      <c r="D24" s="60" t="s">
        <v>15</v>
      </c>
      <c r="E24" s="56">
        <v>5.6252941176470586</v>
      </c>
    </row>
    <row r="25" spans="2:5" ht="82.5" x14ac:dyDescent="0.25">
      <c r="B25" s="58" t="s">
        <v>159</v>
      </c>
      <c r="C25" s="33" t="s">
        <v>107</v>
      </c>
      <c r="D25" s="60" t="s">
        <v>15</v>
      </c>
      <c r="E25" s="56">
        <v>1.75</v>
      </c>
    </row>
    <row r="26" spans="2:5" ht="49.5" x14ac:dyDescent="0.25">
      <c r="B26" s="58" t="s">
        <v>160</v>
      </c>
      <c r="C26" s="33" t="s">
        <v>182</v>
      </c>
      <c r="D26" s="60" t="s">
        <v>18</v>
      </c>
      <c r="E26" s="56">
        <v>2.13</v>
      </c>
    </row>
    <row r="27" spans="2:5" ht="54.75" customHeight="1" x14ac:dyDescent="0.25">
      <c r="B27" s="58" t="s">
        <v>161</v>
      </c>
      <c r="C27" s="33" t="s">
        <v>183</v>
      </c>
      <c r="D27" s="60" t="s">
        <v>15</v>
      </c>
      <c r="E27" s="56">
        <v>2.7006666666666672</v>
      </c>
    </row>
    <row r="28" spans="2:5" ht="55.5" customHeight="1" x14ac:dyDescent="0.25">
      <c r="B28" s="58" t="s">
        <v>171</v>
      </c>
      <c r="C28" s="33" t="s">
        <v>184</v>
      </c>
      <c r="D28" s="60" t="s">
        <v>15</v>
      </c>
      <c r="E28" s="56">
        <v>2.7006666666666672</v>
      </c>
    </row>
    <row r="29" spans="2:5" ht="122.25" customHeight="1" x14ac:dyDescent="0.25">
      <c r="B29" s="72" t="s">
        <v>172</v>
      </c>
      <c r="C29" s="33" t="s">
        <v>185</v>
      </c>
      <c r="D29" s="60" t="s">
        <v>15</v>
      </c>
      <c r="E29" s="56">
        <v>7.0017647058823522</v>
      </c>
    </row>
    <row r="30" spans="2:5" ht="46.5" customHeight="1" x14ac:dyDescent="0.25">
      <c r="B30" s="58" t="s">
        <v>162</v>
      </c>
      <c r="C30" s="33" t="s">
        <v>104</v>
      </c>
      <c r="D30" s="60" t="s">
        <v>15</v>
      </c>
      <c r="E30" s="56">
        <v>20.216666666666665</v>
      </c>
    </row>
    <row r="31" spans="2:5" ht="66" x14ac:dyDescent="0.25">
      <c r="B31" s="58" t="s">
        <v>163</v>
      </c>
      <c r="C31" s="33" t="s">
        <v>105</v>
      </c>
      <c r="D31" s="60" t="s">
        <v>15</v>
      </c>
      <c r="E31" s="56">
        <v>13.895000000000001</v>
      </c>
    </row>
    <row r="32" spans="2:5" ht="82.5" x14ac:dyDescent="0.25">
      <c r="B32" s="58" t="s">
        <v>164</v>
      </c>
      <c r="C32" s="33" t="s">
        <v>186</v>
      </c>
      <c r="D32" s="60" t="s">
        <v>15</v>
      </c>
      <c r="E32" s="56">
        <v>3.6529411764705886</v>
      </c>
    </row>
    <row r="33" spans="2:5" ht="49.5" x14ac:dyDescent="0.25">
      <c r="B33" s="58" t="s">
        <v>165</v>
      </c>
      <c r="C33" s="33" t="s">
        <v>187</v>
      </c>
      <c r="D33" s="60" t="s">
        <v>15</v>
      </c>
      <c r="E33" s="56">
        <v>7.1435294117647059</v>
      </c>
    </row>
    <row r="34" spans="2:5" ht="132" x14ac:dyDescent="0.25">
      <c r="B34" s="58" t="s">
        <v>166</v>
      </c>
      <c r="C34" s="33" t="s">
        <v>188</v>
      </c>
      <c r="D34" s="60" t="s">
        <v>15</v>
      </c>
      <c r="E34" s="56">
        <v>3.2023529411764708</v>
      </c>
    </row>
    <row r="35" spans="2:5" ht="66" x14ac:dyDescent="0.25">
      <c r="B35" s="58" t="s">
        <v>167</v>
      </c>
      <c r="C35" s="33" t="s">
        <v>189</v>
      </c>
      <c r="D35" s="60" t="s">
        <v>15</v>
      </c>
      <c r="E35" s="56">
        <v>5.8088888888888892</v>
      </c>
    </row>
    <row r="36" spans="2:5" ht="115.5" x14ac:dyDescent="0.25">
      <c r="B36" s="58" t="s">
        <v>168</v>
      </c>
      <c r="C36" s="33" t="s">
        <v>106</v>
      </c>
      <c r="D36" s="60" t="s">
        <v>15</v>
      </c>
      <c r="E36" s="56">
        <v>10.78125</v>
      </c>
    </row>
    <row r="37" spans="2:5" ht="83.25" thickBot="1" x14ac:dyDescent="0.3">
      <c r="B37" s="59" t="s">
        <v>169</v>
      </c>
      <c r="C37" s="38" t="s">
        <v>190</v>
      </c>
      <c r="D37" s="61" t="s">
        <v>19</v>
      </c>
      <c r="E37" s="57">
        <v>8.0052941176470593</v>
      </c>
    </row>
  </sheetData>
  <sheetProtection algorithmName="SHA-512" hashValue="/LbgHzov78lZD1c5QwQ8keTfdwpMrJvx5+yuOpNwdRpRY5tui77ZrvN36BehMNKvxX8wUEXlNb8gtdxs6Og/1A==" saltValue="aR7Na+Nospknwdoreg29NQ==" spinCount="100000" sheet="1" objects="1" scenarios="1"/>
  <mergeCells count="3">
    <mergeCell ref="B4:E5"/>
    <mergeCell ref="B3:E3"/>
    <mergeCell ref="B2:E2"/>
  </mergeCell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zoomScale="90" zoomScaleNormal="90" workbookViewId="0"/>
  </sheetViews>
  <sheetFormatPr defaultRowHeight="15" x14ac:dyDescent="0.25"/>
  <cols>
    <col min="3" max="3" width="35.7109375" customWidth="1"/>
    <col min="4" max="4" width="18.42578125" customWidth="1"/>
    <col min="5" max="5" width="11.7109375" style="5" customWidth="1"/>
    <col min="6" max="6" width="10.28515625" customWidth="1"/>
    <col min="7" max="7" width="10.85546875" customWidth="1"/>
    <col min="8" max="8" width="13" style="5" customWidth="1"/>
    <col min="9" max="9" width="16.85546875" style="5" customWidth="1"/>
    <col min="10" max="10" width="18.42578125" customWidth="1"/>
    <col min="11" max="11" width="16.85546875" customWidth="1"/>
  </cols>
  <sheetData>
    <row r="1" spans="2:11" ht="15.75" thickBot="1" x14ac:dyDescent="0.3">
      <c r="C1" s="5"/>
    </row>
    <row r="2" spans="2:11" ht="15.75" thickBot="1" x14ac:dyDescent="0.3">
      <c r="B2" s="74" t="s">
        <v>8</v>
      </c>
      <c r="C2" s="75" t="s">
        <v>195</v>
      </c>
      <c r="D2" s="73"/>
    </row>
    <row r="3" spans="2:11" x14ac:dyDescent="0.25">
      <c r="C3" s="5"/>
    </row>
    <row r="4" spans="2:11" x14ac:dyDescent="0.25">
      <c r="C4" s="5"/>
    </row>
    <row r="5" spans="2:11" x14ac:dyDescent="0.25">
      <c r="B5" s="16" t="s">
        <v>4</v>
      </c>
      <c r="C5" s="16" t="s">
        <v>170</v>
      </c>
      <c r="D5" s="16" t="s">
        <v>5</v>
      </c>
      <c r="E5" s="2" t="s">
        <v>88</v>
      </c>
      <c r="F5" s="2" t="s">
        <v>89</v>
      </c>
      <c r="G5" s="2" t="s">
        <v>90</v>
      </c>
      <c r="H5" s="2" t="s">
        <v>93</v>
      </c>
      <c r="I5" s="1" t="s">
        <v>92</v>
      </c>
      <c r="J5" s="1" t="s">
        <v>91</v>
      </c>
      <c r="K5" s="1" t="s">
        <v>94</v>
      </c>
    </row>
    <row r="6" spans="2:11" x14ac:dyDescent="0.25">
      <c r="B6" s="16">
        <v>1</v>
      </c>
      <c r="C6" s="16" t="s">
        <v>131</v>
      </c>
      <c r="D6" s="16" t="s">
        <v>15</v>
      </c>
      <c r="E6" s="2">
        <f>AVERAGE('Brazopolis 01'!$E10,'Brazopolis 02'!$E10,'Brazopolis 03'!$E10)</f>
        <v>2.65</v>
      </c>
      <c r="F6" s="2">
        <f>MAX('Brazopolis 01'!$E10,'Brazopolis 02'!$E10,'Brazopolis 03'!$E10)</f>
        <v>3</v>
      </c>
      <c r="G6" s="2">
        <f>MIN('Brazopolis 01'!$E10,'Brazopolis 02'!$E10,'Brazopolis 03'!$E10)</f>
        <v>2.4500000000000002</v>
      </c>
      <c r="H6" s="2">
        <f>MEDIAN('Brazopolis 01'!$E10,'Brazopolis 02'!$E10,'Brazopolis 03'!$E10)</f>
        <v>2.5</v>
      </c>
      <c r="I6" s="1">
        <f>AVEDEV('Brazopolis 01'!$E10,'Brazopolis 02'!$E10,'Brazopolis 03'!$E10)</f>
        <v>0.23333333333333325</v>
      </c>
      <c r="J6" s="1">
        <f>_xlfn.STDEV.S('Brazopolis 01'!$E10,'Brazopolis 02'!$E10,'Brazopolis 03'!$E10)</f>
        <v>0.30413812651491096</v>
      </c>
      <c r="K6" s="1">
        <f>_xlfn.VAR.S('Brazopolis 01'!$E10,'Brazopolis 02'!$E10,'Brazopolis 03'!$E10)</f>
        <v>9.2499999999999971E-2</v>
      </c>
    </row>
    <row r="7" spans="2:11" x14ac:dyDescent="0.25">
      <c r="B7" s="16">
        <f>B6+1</f>
        <v>2</v>
      </c>
      <c r="C7" s="16" t="s">
        <v>142</v>
      </c>
      <c r="D7" s="16" t="s">
        <v>15</v>
      </c>
      <c r="E7" s="2">
        <f>AVERAGE('Brazopolis 01'!$E11,'Brazopolis 02'!$E11,'Brazopolis 03'!$E11)</f>
        <v>3.9833333333333329</v>
      </c>
      <c r="F7" s="2">
        <f>MAX('Brazopolis 01'!$E11,'Brazopolis 02'!$E11,'Brazopolis 03'!$E11)</f>
        <v>5.5</v>
      </c>
      <c r="G7" s="2">
        <f>MIN('Brazopolis 01'!$E11,'Brazopolis 02'!$E11,'Brazopolis 03'!$E11)</f>
        <v>2.4500000000000002</v>
      </c>
      <c r="H7" s="2">
        <f>MEDIAN('Brazopolis 01'!$E11,'Brazopolis 02'!$E11,'Brazopolis 03'!$E11)</f>
        <v>4</v>
      </c>
      <c r="I7" s="1">
        <f>AVEDEV('Brazopolis 01'!$E11,'Brazopolis 02'!$E11,'Brazopolis 03'!$E11)</f>
        <v>1.0222222222222224</v>
      </c>
      <c r="J7" s="1">
        <f>_xlfn.STDEV.S('Brazopolis 01'!$E11,'Brazopolis 02'!$E11,'Brazopolis 03'!$E11)</f>
        <v>1.5250683044812567</v>
      </c>
      <c r="K7" s="1">
        <f>_xlfn.VAR.S('Brazopolis 01'!$E11,'Brazopolis 02'!$E11,'Brazopolis 03'!$E11)</f>
        <v>2.3258333333333354</v>
      </c>
    </row>
    <row r="8" spans="2:11" x14ac:dyDescent="0.25">
      <c r="B8" s="16">
        <f t="shared" ref="B8:B36" si="0">B7+1</f>
        <v>3</v>
      </c>
      <c r="C8" s="16" t="s">
        <v>143</v>
      </c>
      <c r="D8" s="16" t="s">
        <v>16</v>
      </c>
      <c r="E8" s="2">
        <f>AVERAGE('Brazopolis 01'!$E12,'Brazopolis 02'!$E12,'Brazopolis 03'!$E12)</f>
        <v>1.3333333333333333</v>
      </c>
      <c r="F8" s="2">
        <f>MAX('Brazopolis 01'!$E12,'Brazopolis 02'!$E12,'Brazopolis 03'!$E12)</f>
        <v>1.5</v>
      </c>
      <c r="G8" s="2">
        <f>MIN('Brazopolis 01'!$E12,'Brazopolis 02'!$E12,'Brazopolis 03'!$E12)</f>
        <v>1</v>
      </c>
      <c r="H8" s="2">
        <f>MEDIAN('Brazopolis 01'!$E12,'Brazopolis 02'!$E12,'Brazopolis 03'!$E12)</f>
        <v>1.5</v>
      </c>
      <c r="I8" s="1">
        <f>AVEDEV('Brazopolis 01'!$E12,'Brazopolis 02'!$E12,'Brazopolis 03'!$E12)</f>
        <v>0.22222222222222224</v>
      </c>
      <c r="J8" s="1">
        <f>_xlfn.STDEV.S('Brazopolis 01'!$E12,'Brazopolis 02'!$E12,'Brazopolis 03'!$E12)</f>
        <v>0.28867513459481314</v>
      </c>
      <c r="K8" s="1">
        <f>_xlfn.VAR.S('Brazopolis 01'!$E12,'Brazopolis 02'!$E12,'Brazopolis 03'!$E12)</f>
        <v>8.3333333333333481E-2</v>
      </c>
    </row>
    <row r="9" spans="2:11" x14ac:dyDescent="0.25">
      <c r="B9" s="16">
        <f t="shared" si="0"/>
        <v>4</v>
      </c>
      <c r="C9" s="16" t="s">
        <v>144</v>
      </c>
      <c r="D9" s="16" t="s">
        <v>15</v>
      </c>
      <c r="E9" s="2">
        <f>AVERAGE('Brazopolis 01'!$E13,'Brazopolis 02'!$E13,'Brazopolis 03'!$E13)</f>
        <v>2.7833333333333332</v>
      </c>
      <c r="F9" s="2">
        <f>MAX('Brazopolis 01'!$E13,'Brazopolis 02'!$E13,'Brazopolis 03'!$E13)</f>
        <v>3</v>
      </c>
      <c r="G9" s="2">
        <f>MIN('Brazopolis 01'!$E13,'Brazopolis 02'!$E13,'Brazopolis 03'!$E13)</f>
        <v>2.35</v>
      </c>
      <c r="H9" s="2">
        <f>MEDIAN('Brazopolis 01'!$E13,'Brazopolis 02'!$E13,'Brazopolis 03'!$E13)</f>
        <v>3</v>
      </c>
      <c r="I9" s="1">
        <f>AVEDEV('Brazopolis 01'!$E13,'Brazopolis 02'!$E13,'Brazopolis 03'!$E13)</f>
        <v>0.28888888888888892</v>
      </c>
      <c r="J9" s="1">
        <f>_xlfn.STDEV.S('Brazopolis 01'!$E13,'Brazopolis 02'!$E13,'Brazopolis 03'!$E13)</f>
        <v>0.37527767497325887</v>
      </c>
      <c r="K9" s="1">
        <f>_xlfn.VAR.S('Brazopolis 01'!$E13,'Brazopolis 02'!$E13,'Brazopolis 03'!$E13)</f>
        <v>0.14083333333333492</v>
      </c>
    </row>
    <row r="10" spans="2:11" x14ac:dyDescent="0.25">
      <c r="B10" s="16">
        <f t="shared" si="0"/>
        <v>5</v>
      </c>
      <c r="C10" s="16" t="s">
        <v>145</v>
      </c>
      <c r="D10" s="16" t="s">
        <v>15</v>
      </c>
      <c r="E10" s="2">
        <f>AVERAGE('Brazopolis 01'!$E14,'Brazopolis 02'!$E14,'Brazopolis 03'!$E14)</f>
        <v>5.1499999999999995</v>
      </c>
      <c r="F10" s="2">
        <f>MAX('Brazopolis 01'!$E14,'Brazopolis 02'!$E14,'Brazopolis 03'!$E14)</f>
        <v>5.5</v>
      </c>
      <c r="G10" s="2">
        <f>MIN('Brazopolis 01'!$E14,'Brazopolis 02'!$E14,'Brazopolis 03'!$E14)</f>
        <v>4.95</v>
      </c>
      <c r="H10" s="2">
        <f>MEDIAN('Brazopolis 01'!$E14,'Brazopolis 02'!$E14,'Brazopolis 03'!$E14)</f>
        <v>5</v>
      </c>
      <c r="I10" s="1">
        <f>AVEDEV('Brazopolis 01'!$E14,'Brazopolis 02'!$E14,'Brazopolis 03'!$E14)</f>
        <v>0.23333333333333309</v>
      </c>
      <c r="J10" s="1">
        <f>_xlfn.STDEV.S('Brazopolis 01'!$E14,'Brazopolis 02'!$E14,'Brazopolis 03'!$E14)</f>
        <v>0.30413812651491096</v>
      </c>
      <c r="K10" s="1">
        <f>_xlfn.VAR.S('Brazopolis 01'!$E14,'Brazopolis 02'!$E14,'Brazopolis 03'!$E14)</f>
        <v>9.2499999999999971E-2</v>
      </c>
    </row>
    <row r="11" spans="2:11" x14ac:dyDescent="0.25">
      <c r="B11" s="16">
        <f t="shared" si="0"/>
        <v>6</v>
      </c>
      <c r="C11" s="16" t="s">
        <v>146</v>
      </c>
      <c r="D11" s="16" t="s">
        <v>15</v>
      </c>
      <c r="E11" s="2">
        <f>AVERAGE('Brazopolis 01'!$E15,'Brazopolis 02'!$E15,'Brazopolis 03'!$E15)</f>
        <v>3.6333333333333333</v>
      </c>
      <c r="F11" s="2">
        <f>MAX('Brazopolis 01'!$E15,'Brazopolis 02'!$E15,'Brazopolis 03'!$E15)</f>
        <v>4</v>
      </c>
      <c r="G11" s="2">
        <f>MIN('Brazopolis 01'!$E15,'Brazopolis 02'!$E15,'Brazopolis 03'!$E15)</f>
        <v>2.9</v>
      </c>
      <c r="H11" s="2">
        <f>MEDIAN('Brazopolis 01'!$E15,'Brazopolis 02'!$E15,'Brazopolis 03'!$E15)</f>
        <v>4</v>
      </c>
      <c r="I11" s="1">
        <f>AVEDEV('Brazopolis 01'!$E15,'Brazopolis 02'!$E15,'Brazopolis 03'!$E15)</f>
        <v>0.48888888888888893</v>
      </c>
      <c r="J11" s="1">
        <f>_xlfn.STDEV.S('Brazopolis 01'!$E15,'Brazopolis 02'!$E15,'Brazopolis 03'!$E15)</f>
        <v>0.63508529610858766</v>
      </c>
      <c r="K11" s="1">
        <f>_xlfn.VAR.S('Brazopolis 01'!$E15,'Brazopolis 02'!$E15,'Brazopolis 03'!$E15)</f>
        <v>0.40333333333333243</v>
      </c>
    </row>
    <row r="12" spans="2:11" x14ac:dyDescent="0.25">
      <c r="B12" s="16">
        <f t="shared" si="0"/>
        <v>7</v>
      </c>
      <c r="C12" s="16" t="s">
        <v>147</v>
      </c>
      <c r="D12" s="16" t="s">
        <v>15</v>
      </c>
      <c r="E12" s="2">
        <f>AVERAGE('Brazopolis 01'!$E16,'Brazopolis 02'!$E16,'Brazopolis 03'!$E16)</f>
        <v>3.8166666666666664</v>
      </c>
      <c r="F12" s="2">
        <f>MAX('Brazopolis 01'!$E16,'Brazopolis 02'!$E16,'Brazopolis 03'!$E16)</f>
        <v>4.5</v>
      </c>
      <c r="G12" s="2">
        <f>MIN('Brazopolis 01'!$E16,'Brazopolis 02'!$E16,'Brazopolis 03'!$E16)</f>
        <v>3.45</v>
      </c>
      <c r="H12" s="2">
        <f>MEDIAN('Brazopolis 01'!$E16,'Brazopolis 02'!$E16,'Brazopolis 03'!$E16)</f>
        <v>3.5</v>
      </c>
      <c r="I12" s="1">
        <f>AVEDEV('Brazopolis 01'!$E16,'Brazopolis 02'!$E16,'Brazopolis 03'!$E16)</f>
        <v>0.45555555555555544</v>
      </c>
      <c r="J12" s="1">
        <f>_xlfn.STDEV.S('Brazopolis 01'!$E16,'Brazopolis 02'!$E16,'Brazopolis 03'!$E16)</f>
        <v>0.59231185479723225</v>
      </c>
      <c r="K12" s="1">
        <f>_xlfn.VAR.S('Brazopolis 01'!$E16,'Brazopolis 02'!$E16,'Brazopolis 03'!$E16)</f>
        <v>0.35083333333333755</v>
      </c>
    </row>
    <row r="13" spans="2:11" x14ac:dyDescent="0.25">
      <c r="B13" s="16">
        <f t="shared" si="0"/>
        <v>8</v>
      </c>
      <c r="C13" s="16" t="s">
        <v>148</v>
      </c>
      <c r="D13" s="16" t="s">
        <v>15</v>
      </c>
      <c r="E13" s="2">
        <f>AVERAGE('Brazopolis 01'!$E17,'Brazopolis 02'!$E17,'Brazopolis 03'!$E17)</f>
        <v>4.45</v>
      </c>
      <c r="F13" s="2">
        <f>MAX('Brazopolis 01'!$E17,'Brazopolis 02'!$E17,'Brazopolis 03'!$E17)</f>
        <v>5</v>
      </c>
      <c r="G13" s="2">
        <f>MIN('Brazopolis 01'!$E17,'Brazopolis 02'!$E17,'Brazopolis 03'!$E17)</f>
        <v>4</v>
      </c>
      <c r="H13" s="2">
        <f>MEDIAN('Brazopolis 01'!$E17,'Brazopolis 02'!$E17,'Brazopolis 03'!$E17)</f>
        <v>4.3499999999999996</v>
      </c>
      <c r="I13" s="1">
        <f>AVEDEV('Brazopolis 01'!$E17,'Brazopolis 02'!$E17,'Brazopolis 03'!$E17)</f>
        <v>0.36666666666666686</v>
      </c>
      <c r="J13" s="1">
        <f>_xlfn.STDEV.S('Brazopolis 01'!$E17,'Brazopolis 02'!$E17,'Brazopolis 03'!$E17)</f>
        <v>0.50744457825461109</v>
      </c>
      <c r="K13" s="1">
        <f>_xlfn.VAR.S('Brazopolis 01'!$E17,'Brazopolis 02'!$E17,'Brazopolis 03'!$E17)</f>
        <v>0.25750000000000006</v>
      </c>
    </row>
    <row r="14" spans="2:11" x14ac:dyDescent="0.25">
      <c r="B14" s="16">
        <f t="shared" si="0"/>
        <v>9</v>
      </c>
      <c r="C14" s="16" t="s">
        <v>149</v>
      </c>
      <c r="D14" s="16" t="s">
        <v>15</v>
      </c>
      <c r="E14" s="2">
        <f>AVERAGE('Brazopolis 01'!$E18,'Brazopolis 02'!$E18,'Brazopolis 03'!$E18)</f>
        <v>20.689999999999998</v>
      </c>
      <c r="F14" s="2">
        <f>MAX('Brazopolis 01'!$E18,'Brazopolis 02'!$E18,'Brazopolis 03'!$E18)</f>
        <v>25.38</v>
      </c>
      <c r="G14" s="2">
        <f>MIN('Brazopolis 01'!$E18,'Brazopolis 02'!$E18,'Brazopolis 03'!$E18)</f>
        <v>16</v>
      </c>
      <c r="H14" s="2">
        <f>MEDIAN('Brazopolis 01'!$E18,'Brazopolis 02'!$E18,'Brazopolis 03'!$E18)</f>
        <v>20.689999999999998</v>
      </c>
      <c r="I14" s="1">
        <f>AVEDEV('Brazopolis 01'!$E18,'Brazopolis 02'!$E18,'Brazopolis 03'!$E18)</f>
        <v>4.6899999999999995</v>
      </c>
      <c r="J14" s="1">
        <f>_xlfn.STDEV.S('Brazopolis 01'!$E18,'Brazopolis 02'!$E18,'Brazopolis 03'!$E18)</f>
        <v>6.6326616075298261</v>
      </c>
      <c r="K14" s="1">
        <f>_xlfn.VAR.S('Brazopolis 01'!$E18,'Brazopolis 02'!$E18,'Brazopolis 03'!$E18)</f>
        <v>43.992200000000139</v>
      </c>
    </row>
    <row r="15" spans="2:11" x14ac:dyDescent="0.25">
      <c r="B15" s="16">
        <f t="shared" si="0"/>
        <v>10</v>
      </c>
      <c r="C15" s="16" t="s">
        <v>150</v>
      </c>
      <c r="D15" s="16" t="s">
        <v>15</v>
      </c>
      <c r="E15" s="2" t="s">
        <v>97</v>
      </c>
      <c r="F15" s="2" t="s">
        <v>97</v>
      </c>
      <c r="G15" s="2" t="s">
        <v>97</v>
      </c>
      <c r="H15" s="2" t="s">
        <v>97</v>
      </c>
      <c r="I15" s="1" t="s">
        <v>97</v>
      </c>
      <c r="J15" s="1" t="s">
        <v>97</v>
      </c>
      <c r="K15" s="1" t="s">
        <v>97</v>
      </c>
    </row>
    <row r="16" spans="2:11" x14ac:dyDescent="0.25">
      <c r="B16" s="16">
        <f t="shared" si="0"/>
        <v>11</v>
      </c>
      <c r="C16" s="16" t="s">
        <v>151</v>
      </c>
      <c r="D16" s="16" t="s">
        <v>17</v>
      </c>
      <c r="E16" s="2">
        <f>AVERAGE('Brazopolis 01'!$E20,'Brazopolis 02'!$E20,'Brazopolis 03'!$E20)</f>
        <v>3.1</v>
      </c>
      <c r="F16" s="2">
        <f>MAX('Brazopolis 01'!$E20,'Brazopolis 02'!$E20,'Brazopolis 03'!$E20)</f>
        <v>4.5</v>
      </c>
      <c r="G16" s="2">
        <f>MIN('Brazopolis 01'!$E20,'Brazopolis 02'!$E20,'Brazopolis 03'!$E20)</f>
        <v>2</v>
      </c>
      <c r="H16" s="2">
        <f>MEDIAN('Brazopolis 01'!$E20,'Brazopolis 02'!$E20,'Brazopolis 03'!$E20)</f>
        <v>2.8</v>
      </c>
      <c r="I16" s="1">
        <f>AVEDEV('Brazopolis 01'!$E20,'Brazopolis 02'!$E20,'Brazopolis 03'!$E20)</f>
        <v>0.93333333333333346</v>
      </c>
      <c r="J16" s="1">
        <f>_xlfn.STDEV.S('Brazopolis 01'!$E20,'Brazopolis 02'!$E20,'Brazopolis 03'!$E20)</f>
        <v>1.2767145334803707</v>
      </c>
      <c r="K16" s="1">
        <f>_xlfn.VAR.S('Brazopolis 01'!$E20,'Brazopolis 02'!$E20,'Brazopolis 03'!$E20)</f>
        <v>1.6300000000000008</v>
      </c>
    </row>
    <row r="17" spans="2:11" x14ac:dyDescent="0.25">
      <c r="B17" s="16">
        <f t="shared" si="0"/>
        <v>12</v>
      </c>
      <c r="C17" s="16" t="s">
        <v>152</v>
      </c>
      <c r="D17" s="16" t="s">
        <v>15</v>
      </c>
      <c r="E17" s="2">
        <f>AVERAGE('Brazopolis 01'!$E21,'Brazopolis 02'!$E21,'Brazopolis 03'!$E21)</f>
        <v>4.7166666666666668</v>
      </c>
      <c r="F17" s="2">
        <f>MAX('Brazopolis 01'!$E21,'Brazopolis 02'!$E21,'Brazopolis 03'!$E21)</f>
        <v>5</v>
      </c>
      <c r="G17" s="2">
        <f>MIN('Brazopolis 01'!$E21,'Brazopolis 02'!$E21,'Brazopolis 03'!$E21)</f>
        <v>4.5</v>
      </c>
      <c r="H17" s="2">
        <f>MEDIAN('Brazopolis 01'!$E21,'Brazopolis 02'!$E21,'Brazopolis 03'!$E21)</f>
        <v>4.6500000000000004</v>
      </c>
      <c r="I17" s="1">
        <f>AVEDEV('Brazopolis 01'!$E21,'Brazopolis 02'!$E21,'Brazopolis 03'!$E21)</f>
        <v>0.1888888888888888</v>
      </c>
      <c r="J17" s="1">
        <f>_xlfn.STDEV.S('Brazopolis 01'!$E21,'Brazopolis 02'!$E21,'Brazopolis 03'!$E21)</f>
        <v>0.25658007197234417</v>
      </c>
      <c r="K17" s="1">
        <f>_xlfn.VAR.S('Brazopolis 01'!$E21,'Brazopolis 02'!$E21,'Brazopolis 03'!$E21)</f>
        <v>6.5833333333333313E-2</v>
      </c>
    </row>
    <row r="18" spans="2:11" x14ac:dyDescent="0.25">
      <c r="B18" s="16">
        <f t="shared" si="0"/>
        <v>13</v>
      </c>
      <c r="C18" s="16" t="s">
        <v>153</v>
      </c>
      <c r="D18" s="16" t="s">
        <v>15</v>
      </c>
      <c r="E18" s="2">
        <f>AVERAGE('Brazopolis 01'!$E22,'Brazopolis 02'!$E22,'Brazopolis 03'!$E22)</f>
        <v>5.6499999999999995</v>
      </c>
      <c r="F18" s="2">
        <f>MAX('Brazopolis 01'!$E22,'Brazopolis 02'!$E22,'Brazopolis 03'!$E22)</f>
        <v>7</v>
      </c>
      <c r="G18" s="2">
        <f>MIN('Brazopolis 01'!$E22,'Brazopolis 02'!$E22,'Brazopolis 03'!$E22)</f>
        <v>4</v>
      </c>
      <c r="H18" s="2">
        <f>MEDIAN('Brazopolis 01'!$E22,'Brazopolis 02'!$E22,'Brazopolis 03'!$E22)</f>
        <v>5.95</v>
      </c>
      <c r="I18" s="1">
        <f>AVEDEV('Brazopolis 01'!$E22,'Brazopolis 02'!$E22,'Brazopolis 03'!$E22)</f>
        <v>1.1000000000000003</v>
      </c>
      <c r="J18" s="1">
        <f>_xlfn.STDEV.S('Brazopolis 01'!$E22,'Brazopolis 02'!$E22,'Brazopolis 03'!$E22)</f>
        <v>1.5223337347638362</v>
      </c>
      <c r="K18" s="1">
        <f>_xlfn.VAR.S('Brazopolis 01'!$E22,'Brazopolis 02'!$E22,'Brazopolis 03'!$E22)</f>
        <v>2.3175000000000097</v>
      </c>
    </row>
    <row r="19" spans="2:11" x14ac:dyDescent="0.25">
      <c r="B19" s="16">
        <f t="shared" si="0"/>
        <v>14</v>
      </c>
      <c r="C19" s="16" t="s">
        <v>154</v>
      </c>
      <c r="D19" s="16" t="s">
        <v>15</v>
      </c>
      <c r="E19" s="2">
        <f>AVERAGE('Brazopolis 01'!$E23,'Brazopolis 02'!$E23,'Brazopolis 03'!$E23)</f>
        <v>3.65</v>
      </c>
      <c r="F19" s="2">
        <f>MAX('Brazopolis 01'!$E23,'Brazopolis 02'!$E23,'Brazopolis 03'!$E23)</f>
        <v>4.5</v>
      </c>
      <c r="G19" s="2">
        <f>MIN('Brazopolis 01'!$E23,'Brazopolis 02'!$E23,'Brazopolis 03'!$E23)</f>
        <v>3</v>
      </c>
      <c r="H19" s="2">
        <f>MEDIAN('Brazopolis 01'!$E23,'Brazopolis 02'!$E23,'Brazopolis 03'!$E23)</f>
        <v>3.45</v>
      </c>
      <c r="I19" s="1">
        <f>AVEDEV('Brazopolis 01'!$E23,'Brazopolis 02'!$E23,'Brazopolis 03'!$E23)</f>
        <v>0.56666666666666654</v>
      </c>
      <c r="J19" s="1">
        <f>_xlfn.STDEV.S('Brazopolis 01'!$E23,'Brazopolis 02'!$E23,'Brazopolis 03'!$E23)</f>
        <v>0.76974021591703568</v>
      </c>
      <c r="K19" s="1">
        <f>_xlfn.VAR.S('Brazopolis 01'!$E23,'Brazopolis 02'!$E23,'Brazopolis 03'!$E23)</f>
        <v>0.59250000000000469</v>
      </c>
    </row>
    <row r="20" spans="2:11" x14ac:dyDescent="0.25">
      <c r="B20" s="16">
        <f t="shared" si="0"/>
        <v>15</v>
      </c>
      <c r="C20" s="16" t="s">
        <v>155</v>
      </c>
      <c r="D20" s="16" t="s">
        <v>15</v>
      </c>
      <c r="E20" s="2">
        <f>AVERAGE('Brazopolis 01'!$E24,'Brazopolis 02'!$E24,'Brazopolis 03'!$E24)</f>
        <v>1.5</v>
      </c>
      <c r="F20" s="2">
        <f>MAX('Brazopolis 01'!$E24,'Brazopolis 02'!$E24,'Brazopolis 03'!$E24)</f>
        <v>2</v>
      </c>
      <c r="G20" s="2">
        <f>MIN('Brazopolis 01'!$E24,'Brazopolis 02'!$E24,'Brazopolis 03'!$E24)</f>
        <v>1</v>
      </c>
      <c r="H20" s="2">
        <f>MEDIAN('Brazopolis 01'!$E24,'Brazopolis 02'!$E24,'Brazopolis 03'!$E24)</f>
        <v>1.5</v>
      </c>
      <c r="I20" s="1">
        <f>AVEDEV('Brazopolis 01'!$E24,'Brazopolis 02'!$E24,'Brazopolis 03'!$E24)</f>
        <v>0.33333333333333331</v>
      </c>
      <c r="J20" s="1">
        <f>_xlfn.STDEV.S('Brazopolis 01'!$E24,'Brazopolis 02'!$E24,'Brazopolis 03'!$E24)</f>
        <v>0.5</v>
      </c>
      <c r="K20" s="1">
        <f>_xlfn.VAR.S('Brazopolis 01'!$E24,'Brazopolis 02'!$E24,'Brazopolis 03'!$E24)</f>
        <v>0.25</v>
      </c>
    </row>
    <row r="21" spans="2:11" x14ac:dyDescent="0.25">
      <c r="B21" s="16">
        <f t="shared" si="0"/>
        <v>16</v>
      </c>
      <c r="C21" s="16" t="s">
        <v>156</v>
      </c>
      <c r="D21" s="16" t="s">
        <v>15</v>
      </c>
      <c r="E21" s="2">
        <f>AVERAGE('Brazopolis 01'!$E25,'Brazopolis 02'!$E25,'Brazopolis 03'!$E25)</f>
        <v>14.583333333333334</v>
      </c>
      <c r="F21" s="2">
        <f>MAX('Brazopolis 01'!$E25,'Brazopolis 02'!$E25,'Brazopolis 03'!$E25)</f>
        <v>16.75</v>
      </c>
      <c r="G21" s="2">
        <f>MIN('Brazopolis 01'!$E25,'Brazopolis 02'!$E25,'Brazopolis 03'!$E25)</f>
        <v>12</v>
      </c>
      <c r="H21" s="2">
        <f>MEDIAN('Brazopolis 01'!$E25,'Brazopolis 02'!$E25,'Brazopolis 03'!$E25)</f>
        <v>15</v>
      </c>
      <c r="I21" s="1">
        <f>AVEDEV('Brazopolis 01'!$E25,'Brazopolis 02'!$E25,'Brazopolis 03'!$E25)</f>
        <v>1.7222222222222221</v>
      </c>
      <c r="J21" s="1">
        <f>_xlfn.STDEV.S('Brazopolis 01'!$E25,'Brazopolis 02'!$E25,'Brazopolis 03'!$E25)</f>
        <v>2.4022558842332584</v>
      </c>
      <c r="K21" s="1">
        <f>_xlfn.VAR.S('Brazopolis 01'!$E25,'Brazopolis 02'!$E25,'Brazopolis 03'!$E25)</f>
        <v>5.7708333333333144</v>
      </c>
    </row>
    <row r="22" spans="2:11" x14ac:dyDescent="0.25">
      <c r="B22" s="16">
        <f t="shared" si="0"/>
        <v>17</v>
      </c>
      <c r="C22" s="16" t="s">
        <v>157</v>
      </c>
      <c r="D22" s="16" t="s">
        <v>15</v>
      </c>
      <c r="E22" s="2">
        <f>AVERAGE('Brazopolis 01'!$E26,'Brazopolis 02'!$E26,'Brazopolis 03'!$E26)</f>
        <v>6.2</v>
      </c>
      <c r="F22" s="2">
        <f>MAX('Brazopolis 01'!$E26,'Brazopolis 02'!$E26,'Brazopolis 03'!$E26)</f>
        <v>6.9</v>
      </c>
      <c r="G22" s="2">
        <f>MIN('Brazopolis 01'!$E26,'Brazopolis 02'!$E26,'Brazopolis 03'!$E26)</f>
        <v>5.5</v>
      </c>
      <c r="H22" s="2">
        <f>MEDIAN('Brazopolis 01'!$E26,'Brazopolis 02'!$E26,'Brazopolis 03'!$E26)</f>
        <v>6.2</v>
      </c>
      <c r="I22" s="1">
        <f>AVEDEV('Brazopolis 01'!$E26,'Brazopolis 02'!$E26,'Brazopolis 03'!$E26)</f>
        <v>0.70000000000000018</v>
      </c>
      <c r="J22" s="1">
        <f>_xlfn.STDEV.S('Brazopolis 01'!$E26,'Brazopolis 02'!$E26,'Brazopolis 03'!$E26)</f>
        <v>0.98994949366116858</v>
      </c>
      <c r="K22" s="1">
        <f>_xlfn.VAR.S('Brazopolis 01'!$E26,'Brazopolis 02'!$E26,'Brazopolis 03'!$E26)</f>
        <v>0.98000000000000398</v>
      </c>
    </row>
    <row r="23" spans="2:11" x14ac:dyDescent="0.25">
      <c r="B23" s="16">
        <f t="shared" si="0"/>
        <v>18</v>
      </c>
      <c r="C23" s="16" t="s">
        <v>158</v>
      </c>
      <c r="D23" s="16" t="s">
        <v>15</v>
      </c>
      <c r="E23" s="2">
        <f>AVERAGE('Brazopolis 01'!$E27,'Brazopolis 02'!$E27,'Brazopolis 03'!$E27)</f>
        <v>6.6499999999999995</v>
      </c>
      <c r="F23" s="2">
        <f>MAX('Brazopolis 01'!$E27,'Brazopolis 02'!$E27,'Brazopolis 03'!$E27)</f>
        <v>7.45</v>
      </c>
      <c r="G23" s="2">
        <f>MIN('Brazopolis 01'!$E27,'Brazopolis 02'!$E27,'Brazopolis 03'!$E27)</f>
        <v>6</v>
      </c>
      <c r="H23" s="2">
        <f>MEDIAN('Brazopolis 01'!$E27,'Brazopolis 02'!$E27,'Brazopolis 03'!$E27)</f>
        <v>6.5</v>
      </c>
      <c r="I23" s="1">
        <f>AVEDEV('Brazopolis 01'!$E27,'Brazopolis 02'!$E27,'Brazopolis 03'!$E27)</f>
        <v>0.53333333333333321</v>
      </c>
      <c r="J23" s="1">
        <f>_xlfn.STDEV.S('Brazopolis 01'!$E27,'Brazopolis 02'!$E27,'Brazopolis 03'!$E27)</f>
        <v>0.73654599313281188</v>
      </c>
      <c r="K23" s="1">
        <f>_xlfn.VAR.S('Brazopolis 01'!$E27,'Brazopolis 02'!$E27,'Brazopolis 03'!$E27)</f>
        <v>0.5425000000000002</v>
      </c>
    </row>
    <row r="24" spans="2:11" x14ac:dyDescent="0.25">
      <c r="B24" s="16">
        <f t="shared" si="0"/>
        <v>19</v>
      </c>
      <c r="C24" s="16" t="s">
        <v>159</v>
      </c>
      <c r="D24" s="16" t="s">
        <v>15</v>
      </c>
      <c r="E24" s="2" t="s">
        <v>97</v>
      </c>
      <c r="F24" s="2" t="s">
        <v>97</v>
      </c>
      <c r="G24" s="2" t="s">
        <v>97</v>
      </c>
      <c r="H24" s="2" t="s">
        <v>97</v>
      </c>
      <c r="I24" s="1" t="s">
        <v>97</v>
      </c>
      <c r="J24" s="1" t="s">
        <v>97</v>
      </c>
      <c r="K24" s="1" t="s">
        <v>97</v>
      </c>
    </row>
    <row r="25" spans="2:11" x14ac:dyDescent="0.25">
      <c r="B25" s="16">
        <f t="shared" si="0"/>
        <v>20</v>
      </c>
      <c r="C25" s="16" t="s">
        <v>160</v>
      </c>
      <c r="D25" s="16" t="s">
        <v>18</v>
      </c>
      <c r="E25" s="2">
        <f>AVERAGE('Brazopolis 01'!$E29,'Brazopolis 02'!$E29,'Brazopolis 03'!$E29)</f>
        <v>2.1500000000000004</v>
      </c>
      <c r="F25" s="2">
        <f>MAX('Brazopolis 01'!$E29,'Brazopolis 02'!$E29,'Brazopolis 03'!$E29)</f>
        <v>2.2000000000000002</v>
      </c>
      <c r="G25" s="2">
        <f>MIN('Brazopolis 01'!$E29,'Brazopolis 02'!$E29,'Brazopolis 03'!$E29)</f>
        <v>2.1</v>
      </c>
      <c r="H25" s="2">
        <f>MEDIAN('Brazopolis 01'!$E29,'Brazopolis 02'!$E29,'Brazopolis 03'!$E29)</f>
        <v>2.1500000000000004</v>
      </c>
      <c r="I25" s="1">
        <f>AVEDEV('Brazopolis 01'!$E29,'Brazopolis 02'!$E29,'Brazopolis 03'!$E29)</f>
        <v>5.0000000000000044E-2</v>
      </c>
      <c r="J25" s="1">
        <f>_xlfn.STDEV.S('Brazopolis 01'!$E29,'Brazopolis 02'!$E29,'Brazopolis 03'!$E29)</f>
        <v>7.0710678118654821E-2</v>
      </c>
      <c r="K25" s="1">
        <f>_xlfn.VAR.S('Brazopolis 01'!$E29,'Brazopolis 02'!$E29,'Brazopolis 03'!$E29)</f>
        <v>5.0000000000000088E-3</v>
      </c>
    </row>
    <row r="26" spans="2:11" x14ac:dyDescent="0.25">
      <c r="B26" s="16">
        <f t="shared" si="0"/>
        <v>21</v>
      </c>
      <c r="C26" s="16" t="s">
        <v>161</v>
      </c>
      <c r="D26" s="16" t="s">
        <v>15</v>
      </c>
      <c r="E26" s="2">
        <f>AVERAGE('Brazopolis 01'!$E30,'Brazopolis 02'!$E30,'Brazopolis 03'!$E30)</f>
        <v>2.25</v>
      </c>
      <c r="F26" s="2">
        <f>MAX('Brazopolis 01'!$E30,'Brazopolis 02'!$E30,'Brazopolis 03'!$E30)</f>
        <v>2.5</v>
      </c>
      <c r="G26" s="2">
        <f>MIN('Brazopolis 01'!$E30,'Brazopolis 02'!$E30,'Brazopolis 03'!$E30)</f>
        <v>2</v>
      </c>
      <c r="H26" s="2">
        <f>MEDIAN('Brazopolis 01'!$E30,'Brazopolis 02'!$E30,'Brazopolis 03'!$E30)</f>
        <v>2.25</v>
      </c>
      <c r="I26" s="1">
        <f>AVEDEV('Brazopolis 01'!$E30,'Brazopolis 02'!$E30,'Brazopolis 03'!$E30)</f>
        <v>0.25</v>
      </c>
      <c r="J26" s="1">
        <f>_xlfn.STDEV.S('Brazopolis 01'!$E30,'Brazopolis 02'!$E30,'Brazopolis 03'!$E30)</f>
        <v>0.35355339059327379</v>
      </c>
      <c r="K26" s="1">
        <f>_xlfn.VAR.S('Brazopolis 01'!$E30,'Brazopolis 02'!$E30,'Brazopolis 03'!$E30)</f>
        <v>0.125</v>
      </c>
    </row>
    <row r="27" spans="2:11" x14ac:dyDescent="0.25">
      <c r="B27" s="16">
        <f t="shared" si="0"/>
        <v>22</v>
      </c>
      <c r="C27" s="16" t="s">
        <v>171</v>
      </c>
      <c r="D27" s="16" t="s">
        <v>15</v>
      </c>
      <c r="E27" s="2">
        <f>AVERAGE('Brazopolis 01'!$E31,'Brazopolis 02'!$E31,'Brazopolis 03'!$E31)</f>
        <v>2.25</v>
      </c>
      <c r="F27" s="2">
        <f>MAX('Brazopolis 01'!$E31,'Brazopolis 02'!$E31,'Brazopolis 03'!$E31)</f>
        <v>2.5</v>
      </c>
      <c r="G27" s="2">
        <f>MIN('Brazopolis 01'!$E31,'Brazopolis 02'!$E31,'Brazopolis 03'!$E31)</f>
        <v>2</v>
      </c>
      <c r="H27" s="2">
        <f>MEDIAN('Brazopolis 01'!$E31,'Brazopolis 02'!$E31,'Brazopolis 03'!$E31)</f>
        <v>2.25</v>
      </c>
      <c r="I27" s="1">
        <f>AVEDEV('Brazopolis 01'!$E31,'Brazopolis 02'!$E31,'Brazopolis 03'!$E31)</f>
        <v>0.25</v>
      </c>
      <c r="J27" s="1">
        <f>_xlfn.STDEV.S('Brazopolis 01'!$E31,'Brazopolis 02'!$E31,'Brazopolis 03'!$E31)</f>
        <v>0.35355339059327379</v>
      </c>
      <c r="K27" s="1">
        <f>_xlfn.VAR.S('Brazopolis 01'!$E31,'Brazopolis 02'!$E31,'Brazopolis 03'!$E31)</f>
        <v>0.125</v>
      </c>
    </row>
    <row r="28" spans="2:11" x14ac:dyDescent="0.25">
      <c r="B28" s="16">
        <f>B27+1</f>
        <v>23</v>
      </c>
      <c r="C28" s="16" t="s">
        <v>172</v>
      </c>
      <c r="D28" s="16" t="s">
        <v>15</v>
      </c>
      <c r="E28" s="2">
        <f>AVERAGE('Brazopolis 01'!$E32,'Brazopolis 02'!$E32,'Brazopolis 03'!$E32)</f>
        <v>9.0250000000000004</v>
      </c>
      <c r="F28" s="2">
        <f>MAX('Brazopolis 01'!$E32,'Brazopolis 02'!$E32,'Brazopolis 03'!$E32)</f>
        <v>9.8000000000000007</v>
      </c>
      <c r="G28" s="2">
        <f>MIN('Brazopolis 01'!$E32,'Brazopolis 02'!$E32,'Brazopolis 03'!$E32)</f>
        <v>8.25</v>
      </c>
      <c r="H28" s="2">
        <f>MEDIAN('Brazopolis 01'!$E32,'Brazopolis 02'!$E32,'Brazopolis 03'!$E32)</f>
        <v>9.0250000000000004</v>
      </c>
      <c r="I28" s="1">
        <f>AVEDEV('Brazopolis 01'!$E32,'Brazopolis 02'!$E32,'Brazopolis 03'!$E32)</f>
        <v>0.77500000000000036</v>
      </c>
      <c r="J28" s="1">
        <f>_xlfn.STDEV.S('Brazopolis 01'!$E32,'Brazopolis 02'!$E32,'Brazopolis 03'!$E32)</f>
        <v>1.0960155108391492</v>
      </c>
      <c r="K28" s="1">
        <f>_xlfn.VAR.S('Brazopolis 01'!$E32,'Brazopolis 02'!$E32,'Brazopolis 03'!$E32)</f>
        <v>1.201250000000001</v>
      </c>
    </row>
    <row r="29" spans="2:11" x14ac:dyDescent="0.25">
      <c r="B29" s="16">
        <f t="shared" si="0"/>
        <v>24</v>
      </c>
      <c r="C29" s="16" t="s">
        <v>162</v>
      </c>
      <c r="D29" s="16" t="s">
        <v>15</v>
      </c>
      <c r="E29" s="2" t="s">
        <v>97</v>
      </c>
      <c r="F29" s="2" t="s">
        <v>97</v>
      </c>
      <c r="G29" s="2" t="s">
        <v>97</v>
      </c>
      <c r="H29" s="2" t="s">
        <v>97</v>
      </c>
      <c r="I29" s="1" t="s">
        <v>97</v>
      </c>
      <c r="J29" s="1" t="s">
        <v>97</v>
      </c>
      <c r="K29" s="1" t="s">
        <v>97</v>
      </c>
    </row>
    <row r="30" spans="2:11" x14ac:dyDescent="0.25">
      <c r="B30" s="16">
        <f t="shared" si="0"/>
        <v>25</v>
      </c>
      <c r="C30" s="16" t="s">
        <v>163</v>
      </c>
      <c r="D30" s="16" t="s">
        <v>15</v>
      </c>
      <c r="E30" s="2">
        <f>AVERAGE('Brazopolis 01'!$E34,'Brazopolis 02'!$E34,'Brazopolis 03'!$E34)</f>
        <v>12</v>
      </c>
      <c r="F30" s="2">
        <f>MAX('Brazopolis 01'!$E34,'Brazopolis 02'!$E34,'Brazopolis 03'!$E34)</f>
        <v>12</v>
      </c>
      <c r="G30" s="2">
        <f>MIN('Brazopolis 01'!$E34,'Brazopolis 02'!$E34,'Brazopolis 03'!$E34)</f>
        <v>12</v>
      </c>
      <c r="H30" s="2">
        <f>MEDIAN('Brazopolis 01'!$E34,'Brazopolis 02'!$E34,'Brazopolis 03'!$E34)</f>
        <v>12</v>
      </c>
      <c r="I30" s="1">
        <f>AVEDEV('Brazopolis 01'!$E34,'Brazopolis 02'!$E34,'Brazopolis 03'!$E34)</f>
        <v>0</v>
      </c>
      <c r="J30" s="1">
        <v>0</v>
      </c>
      <c r="K30" s="1">
        <v>0</v>
      </c>
    </row>
    <row r="31" spans="2:11" x14ac:dyDescent="0.25">
      <c r="B31" s="16">
        <f t="shared" si="0"/>
        <v>26</v>
      </c>
      <c r="C31" s="16" t="s">
        <v>164</v>
      </c>
      <c r="D31" s="16" t="s">
        <v>15</v>
      </c>
      <c r="E31" s="2">
        <f>AVERAGE('Brazopolis 01'!$E35,'Brazopolis 02'!$E35,'Brazopolis 03'!$E35)</f>
        <v>4.25</v>
      </c>
      <c r="F31" s="2">
        <f>MAX('Brazopolis 01'!$E35,'Brazopolis 02'!$E35,'Brazopolis 03'!$E35)</f>
        <v>4.5</v>
      </c>
      <c r="G31" s="2">
        <f>MIN('Brazopolis 01'!$E35,'Brazopolis 02'!$E35,'Brazopolis 03'!$E35)</f>
        <v>4</v>
      </c>
      <c r="H31" s="2">
        <f>MEDIAN('Brazopolis 01'!$E35,'Brazopolis 02'!$E35,'Brazopolis 03'!$E35)</f>
        <v>4.25</v>
      </c>
      <c r="I31" s="1">
        <f>AVEDEV('Brazopolis 01'!$E35,'Brazopolis 02'!$E35,'Brazopolis 03'!$E35)</f>
        <v>0.16666666666666666</v>
      </c>
      <c r="J31" s="1">
        <f>_xlfn.STDEV.S('Brazopolis 01'!$E35,'Brazopolis 02'!$E35,'Brazopolis 03'!$E35)</f>
        <v>0.25</v>
      </c>
      <c r="K31" s="1">
        <f>_xlfn.VAR.S('Brazopolis 01'!$E35,'Brazopolis 02'!$E35,'Brazopolis 03'!$E35)</f>
        <v>6.25E-2</v>
      </c>
    </row>
    <row r="32" spans="2:11" x14ac:dyDescent="0.25">
      <c r="B32" s="16">
        <f t="shared" si="0"/>
        <v>27</v>
      </c>
      <c r="C32" s="16" t="s">
        <v>165</v>
      </c>
      <c r="D32" s="16" t="s">
        <v>15</v>
      </c>
      <c r="E32" s="2">
        <f>AVERAGE('Brazopolis 01'!$E36,'Brazopolis 02'!$E36,'Brazopolis 03'!$E36)</f>
        <v>6.7833333333333341</v>
      </c>
      <c r="F32" s="2">
        <f>MAX('Brazopolis 01'!$E36,'Brazopolis 02'!$E36,'Brazopolis 03'!$E36)</f>
        <v>7.5</v>
      </c>
      <c r="G32" s="2">
        <f>MIN('Brazopolis 01'!$E36,'Brazopolis 02'!$E36,'Brazopolis 03'!$E36)</f>
        <v>6</v>
      </c>
      <c r="H32" s="2">
        <f>MEDIAN('Brazopolis 01'!$E36,'Brazopolis 02'!$E36,'Brazopolis 03'!$E36)</f>
        <v>6.85</v>
      </c>
      <c r="I32" s="1">
        <f>AVEDEV('Brazopolis 01'!$E36,'Brazopolis 02'!$E36,'Brazopolis 03'!$E36)</f>
        <v>0.52222222222222181</v>
      </c>
      <c r="J32" s="1">
        <f>_xlfn.STDEV.S('Brazopolis 01'!$E36,'Brazopolis 02'!$E36,'Brazopolis 03'!$E36)</f>
        <v>0.75221893975978382</v>
      </c>
      <c r="K32" s="1">
        <f>_xlfn.VAR.S('Brazopolis 01'!$E36,'Brazopolis 02'!$E36,'Brazopolis 03'!$E36)</f>
        <v>0.5658333333333333</v>
      </c>
    </row>
    <row r="33" spans="2:11" x14ac:dyDescent="0.25">
      <c r="B33" s="16">
        <f t="shared" si="0"/>
        <v>28</v>
      </c>
      <c r="C33" s="16" t="s">
        <v>166</v>
      </c>
      <c r="D33" s="16" t="s">
        <v>15</v>
      </c>
      <c r="E33" s="2">
        <f>AVERAGE('Brazopolis 01'!$E37,'Brazopolis 02'!$E37,'Brazopolis 03'!$E37)</f>
        <v>3.4833333333333329</v>
      </c>
      <c r="F33" s="2">
        <f>MAX('Brazopolis 01'!$E37,'Brazopolis 02'!$E37,'Brazopolis 03'!$E37)</f>
        <v>4.45</v>
      </c>
      <c r="G33" s="2">
        <f>MIN('Brazopolis 01'!$E37,'Brazopolis 02'!$E37,'Brazopolis 03'!$E37)</f>
        <v>3</v>
      </c>
      <c r="H33" s="2">
        <f>MEDIAN('Brazopolis 01'!$E37,'Brazopolis 02'!$E37,'Brazopolis 03'!$E37)</f>
        <v>3</v>
      </c>
      <c r="I33" s="1">
        <f>AVEDEV('Brazopolis 01'!$E37,'Brazopolis 02'!$E37,'Brazopolis 03'!$E37)</f>
        <v>0.64444444444444438</v>
      </c>
      <c r="J33" s="1">
        <f>_xlfn.STDEV.S('Brazopolis 01'!$E37,'Brazopolis 02'!$E37,'Brazopolis 03'!$E37)</f>
        <v>0.83715789032495858</v>
      </c>
      <c r="K33" s="1">
        <f>_xlfn.VAR.S('Brazopolis 01'!$E37,'Brazopolis 02'!$E37,'Brazopolis 03'!$E37)</f>
        <v>0.70083333333333542</v>
      </c>
    </row>
    <row r="34" spans="2:11" x14ac:dyDescent="0.25">
      <c r="B34" s="16">
        <f t="shared" si="0"/>
        <v>29</v>
      </c>
      <c r="C34" s="16" t="s">
        <v>167</v>
      </c>
      <c r="D34" s="16" t="s">
        <v>15</v>
      </c>
      <c r="E34" s="2">
        <f>AVERAGE('Brazopolis 01'!$E38,'Brazopolis 02'!$E38,'Brazopolis 03'!$E38)</f>
        <v>5.9466666666666663</v>
      </c>
      <c r="F34" s="2">
        <f>MAX('Brazopolis 01'!$E38,'Brazopolis 02'!$E38,'Brazopolis 03'!$E38)</f>
        <v>6.85</v>
      </c>
      <c r="G34" s="2">
        <f>MIN('Brazopolis 01'!$E38,'Brazopolis 02'!$E38,'Brazopolis 03'!$E38)</f>
        <v>4.99</v>
      </c>
      <c r="H34" s="2">
        <f>MEDIAN('Brazopolis 01'!$E38,'Brazopolis 02'!$E38,'Brazopolis 03'!$E38)</f>
        <v>6</v>
      </c>
      <c r="I34" s="1">
        <f>AVEDEV('Brazopolis 01'!$E38,'Brazopolis 02'!$E38,'Brazopolis 03'!$E38)</f>
        <v>0.63777777777777767</v>
      </c>
      <c r="J34" s="1">
        <f>_xlfn.STDEV.S('Brazopolis 01'!$E38,'Brazopolis 02'!$E38,'Brazopolis 03'!$E38)</f>
        <v>0.93114624701672499</v>
      </c>
      <c r="K34" s="1">
        <f>_xlfn.VAR.S('Brazopolis 01'!$E38,'Brazopolis 02'!$E38,'Brazopolis 03'!$E38)</f>
        <v>0.86703333333333177</v>
      </c>
    </row>
    <row r="35" spans="2:11" x14ac:dyDescent="0.25">
      <c r="B35" s="16">
        <f t="shared" si="0"/>
        <v>30</v>
      </c>
      <c r="C35" s="16" t="s">
        <v>168</v>
      </c>
      <c r="D35" s="16" t="s">
        <v>15</v>
      </c>
      <c r="E35" s="2">
        <f>AVERAGE('Brazopolis 01'!$E39,'Brazopolis 02'!$E39,'Brazopolis 03'!$E39)</f>
        <v>11</v>
      </c>
      <c r="F35" s="2">
        <f>MAX('Brazopolis 01'!$E39,'Brazopolis 02'!$E39,'Brazopolis 03'!$E39)</f>
        <v>12</v>
      </c>
      <c r="G35" s="2">
        <f>MIN('Brazopolis 01'!$E39,'Brazopolis 02'!$E39,'Brazopolis 03'!$E39)</f>
        <v>10</v>
      </c>
      <c r="H35" s="2">
        <f>MEDIAN('Brazopolis 01'!$E39,'Brazopolis 02'!$E39,'Brazopolis 03'!$E39)</f>
        <v>11</v>
      </c>
      <c r="I35" s="1">
        <f>AVEDEV('Brazopolis 01'!$E39,'Brazopolis 02'!$E39,'Brazopolis 03'!$E39)</f>
        <v>1</v>
      </c>
      <c r="J35" s="1">
        <f>_xlfn.STDEV.S('Brazopolis 01'!$E39,'Brazopolis 02'!$E39,'Brazopolis 03'!$E39)</f>
        <v>1.4142135623730951</v>
      </c>
      <c r="K35" s="1">
        <f>_xlfn.VAR.S('Brazopolis 01'!$E39,'Brazopolis 02'!$E39,'Brazopolis 03'!$E39)</f>
        <v>2</v>
      </c>
    </row>
    <row r="36" spans="2:11" x14ac:dyDescent="0.25">
      <c r="B36" s="16">
        <f t="shared" si="0"/>
        <v>31</v>
      </c>
      <c r="C36" s="16" t="s">
        <v>169</v>
      </c>
      <c r="D36" s="16" t="s">
        <v>19</v>
      </c>
      <c r="E36" s="2">
        <f>AVERAGE('Brazopolis 01'!$E40,'Brazopolis 02'!$E40,'Brazopolis 03'!$E40)</f>
        <v>7.3166666666666664</v>
      </c>
      <c r="F36" s="2">
        <f>MAX('Brazopolis 01'!$E40,'Brazopolis 02'!$E40,'Brazopolis 03'!$E40)</f>
        <v>8</v>
      </c>
      <c r="G36" s="2">
        <f>MIN('Brazopolis 01'!$E40,'Brazopolis 02'!$E40,'Brazopolis 03'!$E40)</f>
        <v>6.45</v>
      </c>
      <c r="H36" s="2">
        <f>MEDIAN('Brazopolis 01'!$E40,'Brazopolis 02'!$E40,'Brazopolis 03'!$E40)</f>
        <v>7.5</v>
      </c>
      <c r="I36" s="1">
        <f>AVEDEV('Brazopolis 01'!$E40,'Brazopolis 02'!$E40,'Brazopolis 03'!$E40)</f>
        <v>0.57777777777777783</v>
      </c>
      <c r="J36" s="1">
        <f>_xlfn.STDEV.S('Brazopolis 01'!$E40,'Brazopolis 02'!$E40,'Brazopolis 03'!$E40)</f>
        <v>0.79109628575372104</v>
      </c>
      <c r="K36" s="1">
        <f>_xlfn.VAR.S('Brazopolis 01'!$E40,'Brazopolis 02'!$E40,'Brazopolis 03'!$E40)</f>
        <v>0.62583333333333313</v>
      </c>
    </row>
    <row r="37" spans="2:11" x14ac:dyDescent="0.25">
      <c r="C37" s="5"/>
    </row>
  </sheetData>
  <sheetProtection algorithmName="SHA-512" hashValue="JbWLg0eqRYW6lqNIWGfG7BhDaIwDFo9DcRFomJNYf7rnxaDCj5JhE2W/+gweyk6UEj6Qrr0Ni4sRceqUCC8y1w==" saltValue="+NhVjLNeqHsAI1jm1K70bA==" spinCount="100000" sheet="1" objects="1" scenarios="1"/>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6"/>
  <sheetViews>
    <sheetView zoomScale="90" zoomScaleNormal="90" workbookViewId="0"/>
  </sheetViews>
  <sheetFormatPr defaultRowHeight="15" x14ac:dyDescent="0.25"/>
  <cols>
    <col min="3" max="3" width="35.7109375" style="5" customWidth="1"/>
    <col min="4" max="4" width="18.42578125" customWidth="1"/>
    <col min="5" max="5" width="11.7109375" style="5" customWidth="1"/>
    <col min="6" max="6" width="10.28515625" customWidth="1"/>
    <col min="7" max="7" width="10.85546875" customWidth="1"/>
    <col min="8" max="8" width="13" style="5" customWidth="1"/>
    <col min="9" max="9" width="16.85546875" style="5" customWidth="1"/>
    <col min="10" max="10" width="18.42578125" customWidth="1"/>
    <col min="11" max="11" width="16.85546875" customWidth="1"/>
  </cols>
  <sheetData>
    <row r="1" spans="2:11" ht="15.75" thickBot="1" x14ac:dyDescent="0.3"/>
    <row r="2" spans="2:11" ht="15.75" thickBot="1" x14ac:dyDescent="0.3">
      <c r="B2" s="74" t="s">
        <v>8</v>
      </c>
      <c r="C2" s="75" t="s">
        <v>198</v>
      </c>
      <c r="D2" s="73"/>
    </row>
    <row r="5" spans="2:11" x14ac:dyDescent="0.25">
      <c r="B5" s="16" t="s">
        <v>4</v>
      </c>
      <c r="C5" s="16" t="s">
        <v>170</v>
      </c>
      <c r="D5" s="16" t="s">
        <v>5</v>
      </c>
      <c r="E5" s="2" t="s">
        <v>88</v>
      </c>
      <c r="F5" s="2" t="s">
        <v>89</v>
      </c>
      <c r="G5" s="2" t="s">
        <v>90</v>
      </c>
      <c r="H5" s="2" t="s">
        <v>93</v>
      </c>
      <c r="I5" s="1" t="s">
        <v>92</v>
      </c>
      <c r="J5" s="1" t="s">
        <v>91</v>
      </c>
      <c r="K5" s="1" t="s">
        <v>94</v>
      </c>
    </row>
    <row r="6" spans="2:11" x14ac:dyDescent="0.25">
      <c r="B6" s="16">
        <v>1</v>
      </c>
      <c r="C6" s="16" t="s">
        <v>131</v>
      </c>
      <c r="D6" s="16" t="s">
        <v>15</v>
      </c>
      <c r="E6" s="2">
        <f>AVERAGE('Cristina 01'!$E10,'Cristina 02'!$E10,'Cristina 03'!$E10)</f>
        <v>2.0666666666666669</v>
      </c>
      <c r="F6" s="2">
        <f>MAX('Cristina 01'!$E10,'Cristina 02'!$E10,'Cristina 03'!$E10)</f>
        <v>2.4</v>
      </c>
      <c r="G6" s="2">
        <f>MIN('Cristina 01'!$E10,'Cristina 02'!$E10,'Cristina 03'!$E10)</f>
        <v>1.8</v>
      </c>
      <c r="H6" s="2">
        <f>MEDIAN('Cristina 01'!$E10,'Cristina 02'!$E10,'Cristina 03'!$E10)</f>
        <v>2</v>
      </c>
      <c r="I6" s="1">
        <f>AVEDEV('Cristina 01'!$E10,'Cristina 02'!$E10,'Cristina 03'!$E10)</f>
        <v>0.22222222222222224</v>
      </c>
      <c r="J6" s="1">
        <f>_xlfn.STDEV.S('Cristina 01'!$E10,'Cristina 02'!$E10,'Cristina 03'!$E10)</f>
        <v>0.3055050463303885</v>
      </c>
      <c r="K6" s="1">
        <f>_xlfn.VAR.S('Cristina 01'!$E10,'Cristina 02'!$E10,'Cristina 03'!$E10)</f>
        <v>9.3333333333332824E-2</v>
      </c>
    </row>
    <row r="7" spans="2:11" x14ac:dyDescent="0.25">
      <c r="B7" s="16">
        <f>B6+1</f>
        <v>2</v>
      </c>
      <c r="C7" s="16" t="s">
        <v>142</v>
      </c>
      <c r="D7" s="16" t="s">
        <v>15</v>
      </c>
      <c r="E7" s="2">
        <f>AVERAGE('Cristina 01'!$E11,'Cristina 02'!$E11,'Cristina 03'!$E11)</f>
        <v>3.45</v>
      </c>
      <c r="F7" s="2">
        <f>MAX('Cristina 01'!$E11,'Cristina 02'!$E11,'Cristina 03'!$E11)</f>
        <v>3.9</v>
      </c>
      <c r="G7" s="2">
        <f>MIN('Cristina 01'!$E11,'Cristina 02'!$E11,'Cristina 03'!$E11)</f>
        <v>3</v>
      </c>
      <c r="H7" s="2">
        <f>MEDIAN('Cristina 01'!$E11,'Cristina 02'!$E11,'Cristina 03'!$E11)</f>
        <v>3.45</v>
      </c>
      <c r="I7" s="1">
        <f>AVEDEV('Cristina 01'!$E11,'Cristina 02'!$E11,'Cristina 03'!$E11)</f>
        <v>0.44999999999999996</v>
      </c>
      <c r="J7" s="1">
        <f>_xlfn.STDEV.S('Cristina 01'!$E11,'Cristina 02'!$E11,'Cristina 03'!$E11)</f>
        <v>0.63639610306789085</v>
      </c>
      <c r="K7" s="1">
        <f>_xlfn.VAR.S('Cristina 01'!$E11,'Cristina 02'!$E11,'Cristina 03'!$E11)</f>
        <v>0.40499999999999758</v>
      </c>
    </row>
    <row r="8" spans="2:11" x14ac:dyDescent="0.25">
      <c r="B8" s="16">
        <f t="shared" ref="B8:B36" si="0">B7+1</f>
        <v>3</v>
      </c>
      <c r="C8" s="16" t="s">
        <v>143</v>
      </c>
      <c r="D8" s="16" t="s">
        <v>16</v>
      </c>
      <c r="E8" s="2">
        <f>AVERAGE('Cristina 01'!$E12,'Cristina 02'!$E12,'Cristina 03'!$E12)</f>
        <v>1.75</v>
      </c>
      <c r="F8" s="2">
        <f>MAX('Cristina 01'!$E12,'Cristina 02'!$E12,'Cristina 03'!$E12)</f>
        <v>2</v>
      </c>
      <c r="G8" s="2">
        <f>MIN('Cristina 01'!$E12,'Cristina 02'!$E12,'Cristina 03'!$E12)</f>
        <v>1.5</v>
      </c>
      <c r="H8" s="2">
        <f>MEDIAN('Cristina 01'!$E12,'Cristina 02'!$E12,'Cristina 03'!$E12)</f>
        <v>1.75</v>
      </c>
      <c r="I8" s="1">
        <f>AVEDEV('Cristina 01'!$E12,'Cristina 02'!$E12,'Cristina 03'!$E12)</f>
        <v>0.25</v>
      </c>
      <c r="J8" s="1">
        <f>_xlfn.STDEV.S('Cristina 01'!$E12,'Cristina 02'!$E12,'Cristina 03'!$E12)</f>
        <v>0.35355339059327379</v>
      </c>
      <c r="K8" s="1">
        <f>_xlfn.VAR.S('Cristina 01'!$E12,'Cristina 02'!$E12,'Cristina 03'!$E12)</f>
        <v>0.125</v>
      </c>
    </row>
    <row r="9" spans="2:11" x14ac:dyDescent="0.25">
      <c r="B9" s="16">
        <f t="shared" si="0"/>
        <v>4</v>
      </c>
      <c r="C9" s="16" t="s">
        <v>144</v>
      </c>
      <c r="D9" s="16" t="s">
        <v>15</v>
      </c>
      <c r="E9" s="2">
        <f>AVERAGE('Cristina 01'!$E13,'Cristina 02'!$E13,'Cristina 03'!$E13)</f>
        <v>2.7333333333333329</v>
      </c>
      <c r="F9" s="2">
        <f>MAX('Cristina 01'!$E13,'Cristina 02'!$E13,'Cristina 03'!$E13)</f>
        <v>3</v>
      </c>
      <c r="G9" s="2">
        <f>MIN('Cristina 01'!$E13,'Cristina 02'!$E13,'Cristina 03'!$E13)</f>
        <v>2.2000000000000002</v>
      </c>
      <c r="H9" s="2">
        <f>MEDIAN('Cristina 01'!$E13,'Cristina 02'!$E13,'Cristina 03'!$E13)</f>
        <v>3</v>
      </c>
      <c r="I9" s="1">
        <f>AVEDEV('Cristina 01'!$E13,'Cristina 02'!$E13,'Cristina 03'!$E13)</f>
        <v>0.35555555555555562</v>
      </c>
      <c r="J9" s="1">
        <f>_xlfn.STDEV.S('Cristina 01'!$E13,'Cristina 02'!$E13,'Cristina 03'!$E13)</f>
        <v>0.46188021535170209</v>
      </c>
      <c r="K9" s="1">
        <f>_xlfn.VAR.S('Cristina 01'!$E13,'Cristina 02'!$E13,'Cristina 03'!$E13)</f>
        <v>0.21333333333333471</v>
      </c>
    </row>
    <row r="10" spans="2:11" x14ac:dyDescent="0.25">
      <c r="B10" s="16">
        <f t="shared" si="0"/>
        <v>5</v>
      </c>
      <c r="C10" s="16" t="s">
        <v>145</v>
      </c>
      <c r="D10" s="16" t="s">
        <v>15</v>
      </c>
      <c r="E10" s="2">
        <f>AVERAGE('Cristina 01'!$E14,'Cristina 02'!$E14,'Cristina 03'!$E14)</f>
        <v>3</v>
      </c>
      <c r="F10" s="2">
        <f>MAX('Cristina 01'!$E14,'Cristina 02'!$E14,'Cristina 03'!$E14)</f>
        <v>3</v>
      </c>
      <c r="G10" s="2">
        <f>MIN('Cristina 01'!$E14,'Cristina 02'!$E14,'Cristina 03'!$E14)</f>
        <v>3</v>
      </c>
      <c r="H10" s="2">
        <f>MEDIAN('Cristina 01'!$E14,'Cristina 02'!$E14,'Cristina 03'!$E14)</f>
        <v>3</v>
      </c>
      <c r="I10" s="1">
        <f>AVEDEV('Cristina 01'!$E14,'Cristina 02'!$E14,'Cristina 03'!$E14)</f>
        <v>0</v>
      </c>
      <c r="J10" s="1">
        <f>_xlfn.STDEV.S('Cristina 01'!$E14,'Cristina 02'!$E14,'Cristina 03'!$E14)</f>
        <v>0</v>
      </c>
      <c r="K10" s="1">
        <f>_xlfn.VAR.S('Cristina 01'!$E14,'Cristina 02'!$E14,'Cristina 03'!$E14)</f>
        <v>0</v>
      </c>
    </row>
    <row r="11" spans="2:11" x14ac:dyDescent="0.25">
      <c r="B11" s="16">
        <f t="shared" si="0"/>
        <v>6</v>
      </c>
      <c r="C11" s="16" t="s">
        <v>146</v>
      </c>
      <c r="D11" s="16" t="s">
        <v>15</v>
      </c>
      <c r="E11" s="2">
        <f>AVERAGE('Cristina 01'!$E15,'Cristina 02'!$E15,'Cristina 03'!$E15)</f>
        <v>3.15</v>
      </c>
      <c r="F11" s="2">
        <f>MAX('Cristina 01'!$E15,'Cristina 02'!$E15,'Cristina 03'!$E15)</f>
        <v>3.5</v>
      </c>
      <c r="G11" s="2">
        <f>MIN('Cristina 01'!$E15,'Cristina 02'!$E15,'Cristina 03'!$E15)</f>
        <v>2.95</v>
      </c>
      <c r="H11" s="2">
        <f>MEDIAN('Cristina 01'!$E15,'Cristina 02'!$E15,'Cristina 03'!$E15)</f>
        <v>3</v>
      </c>
      <c r="I11" s="1">
        <f>AVEDEV('Cristina 01'!$E15,'Cristina 02'!$E15,'Cristina 03'!$E15)</f>
        <v>0.23333333333333325</v>
      </c>
      <c r="J11" s="1">
        <f>_xlfn.STDEV.S('Cristina 01'!$E15,'Cristina 02'!$E15,'Cristina 03'!$E15)</f>
        <v>0.30413812651491096</v>
      </c>
      <c r="K11" s="1">
        <f>_xlfn.VAR.S('Cristina 01'!$E15,'Cristina 02'!$E15,'Cristina 03'!$E15)</f>
        <v>9.2499999999999971E-2</v>
      </c>
    </row>
    <row r="12" spans="2:11" x14ac:dyDescent="0.25">
      <c r="B12" s="16">
        <f t="shared" si="0"/>
        <v>7</v>
      </c>
      <c r="C12" s="16" t="s">
        <v>147</v>
      </c>
      <c r="D12" s="16" t="s">
        <v>15</v>
      </c>
      <c r="E12" s="2">
        <f>AVERAGE('Cristina 01'!$E16,'Cristina 02'!$E16,'Cristina 03'!$E16)</f>
        <v>3.45</v>
      </c>
      <c r="F12" s="2">
        <f>MAX('Cristina 01'!$E16,'Cristina 02'!$E16,'Cristina 03'!$E16)</f>
        <v>3.9</v>
      </c>
      <c r="G12" s="2">
        <f>MIN('Cristina 01'!$E16,'Cristina 02'!$E16,'Cristina 03'!$E16)</f>
        <v>3</v>
      </c>
      <c r="H12" s="2">
        <f>MEDIAN('Cristina 01'!$E16,'Cristina 02'!$E16,'Cristina 03'!$E16)</f>
        <v>3.45</v>
      </c>
      <c r="I12" s="1">
        <f>AVEDEV('Cristina 01'!$E16,'Cristina 02'!$E16,'Cristina 03'!$E16)</f>
        <v>0.44999999999999996</v>
      </c>
      <c r="J12" s="1">
        <f>_xlfn.STDEV.S('Cristina 01'!$E16,'Cristina 02'!$E16,'Cristina 03'!$E16)</f>
        <v>0.63639610306789085</v>
      </c>
      <c r="K12" s="1">
        <f>_xlfn.VAR.S('Cristina 01'!$E16,'Cristina 02'!$E16,'Cristina 03'!$E16)</f>
        <v>0.40499999999999758</v>
      </c>
    </row>
    <row r="13" spans="2:11" x14ac:dyDescent="0.25">
      <c r="B13" s="16">
        <f t="shared" si="0"/>
        <v>8</v>
      </c>
      <c r="C13" s="16" t="s">
        <v>148</v>
      </c>
      <c r="D13" s="16" t="s">
        <v>15</v>
      </c>
      <c r="E13" s="2">
        <f>AVERAGE('Cristina 01'!$E17,'Cristina 02'!$E17,'Cristina 03'!$E17)</f>
        <v>3.5</v>
      </c>
      <c r="F13" s="2">
        <f>MAX('Cristina 01'!$E17,'Cristina 02'!$E17,'Cristina 03'!$E17)</f>
        <v>3.5</v>
      </c>
      <c r="G13" s="2">
        <f>MIN('Cristina 01'!$E17,'Cristina 02'!$E17,'Cristina 03'!$E17)</f>
        <v>3.5</v>
      </c>
      <c r="H13" s="2">
        <f>MEDIAN('Cristina 01'!$E17,'Cristina 02'!$E17,'Cristina 03'!$E17)</f>
        <v>3.5</v>
      </c>
      <c r="I13" s="1">
        <f>AVEDEV('Cristina 01'!$E17,'Cristina 02'!$E17,'Cristina 03'!$E17)</f>
        <v>0</v>
      </c>
      <c r="J13" s="1">
        <f>_xlfn.STDEV.S('Cristina 01'!$E17,'Cristina 02'!$E17,'Cristina 03'!$E17)</f>
        <v>0</v>
      </c>
      <c r="K13" s="1">
        <f>_xlfn.VAR.S('Cristina 01'!$E17,'Cristina 02'!$E17,'Cristina 03'!$E17)</f>
        <v>0</v>
      </c>
    </row>
    <row r="14" spans="2:11" x14ac:dyDescent="0.25">
      <c r="B14" s="16">
        <f t="shared" si="0"/>
        <v>9</v>
      </c>
      <c r="C14" s="16" t="s">
        <v>149</v>
      </c>
      <c r="D14" s="16" t="s">
        <v>15</v>
      </c>
      <c r="E14" s="2">
        <f>AVERAGE('Cristina 01'!$E18,'Cristina 02'!$E18,'Cristina 03'!$E18)</f>
        <v>20.6</v>
      </c>
      <c r="F14" s="2">
        <f>MAX('Cristina 01'!$E18,'Cristina 02'!$E18,'Cristina 03'!$E18)</f>
        <v>20.6</v>
      </c>
      <c r="G14" s="2">
        <f>MIN('Cristina 01'!$E18,'Cristina 02'!$E18,'Cristina 03'!$E18)</f>
        <v>20.6</v>
      </c>
      <c r="H14" s="2">
        <f>MEDIAN('Cristina 01'!$E18,'Cristina 02'!$E18,'Cristina 03'!$E18)</f>
        <v>20.6</v>
      </c>
      <c r="I14" s="1">
        <f>AVEDEV('Cristina 01'!$E18,'Cristina 02'!$E18,'Cristina 03'!$E18)</f>
        <v>0</v>
      </c>
      <c r="J14" s="1">
        <v>0</v>
      </c>
      <c r="K14" s="1">
        <v>0</v>
      </c>
    </row>
    <row r="15" spans="2:11" x14ac:dyDescent="0.25">
      <c r="B15" s="16">
        <f t="shared" si="0"/>
        <v>10</v>
      </c>
      <c r="C15" s="16" t="s">
        <v>150</v>
      </c>
      <c r="D15" s="16" t="s">
        <v>15</v>
      </c>
      <c r="E15" s="2" t="s">
        <v>97</v>
      </c>
      <c r="F15" s="2" t="s">
        <v>97</v>
      </c>
      <c r="G15" s="2" t="s">
        <v>97</v>
      </c>
      <c r="H15" s="2" t="s">
        <v>97</v>
      </c>
      <c r="I15" s="1" t="s">
        <v>97</v>
      </c>
      <c r="J15" s="1" t="s">
        <v>97</v>
      </c>
      <c r="K15" s="1" t="s">
        <v>97</v>
      </c>
    </row>
    <row r="16" spans="2:11" x14ac:dyDescent="0.25">
      <c r="B16" s="16">
        <f t="shared" si="0"/>
        <v>11</v>
      </c>
      <c r="C16" s="16" t="s">
        <v>151</v>
      </c>
      <c r="D16" s="16" t="s">
        <v>17</v>
      </c>
      <c r="E16" s="2">
        <f>AVERAGE('Cristina 01'!$E20,'Cristina 02'!$E20,'Cristina 03'!$E20)</f>
        <v>2.25</v>
      </c>
      <c r="F16" s="2">
        <f>MAX('Cristina 01'!$E20,'Cristina 02'!$E20,'Cristina 03'!$E20)</f>
        <v>3</v>
      </c>
      <c r="G16" s="2">
        <f>MIN('Cristina 01'!$E20,'Cristina 02'!$E20,'Cristina 03'!$E20)</f>
        <v>1.5</v>
      </c>
      <c r="H16" s="2">
        <f>MEDIAN('Cristina 01'!$E20,'Cristina 02'!$E20,'Cristina 03'!$E20)</f>
        <v>2.25</v>
      </c>
      <c r="I16" s="1">
        <f>AVEDEV('Cristina 01'!$E20,'Cristina 02'!$E20,'Cristina 03'!$E20)</f>
        <v>0.75</v>
      </c>
      <c r="J16" s="1">
        <f>_xlfn.STDEV.S('Cristina 01'!$E20,'Cristina 02'!$E20,'Cristina 03'!$E20)</f>
        <v>1.0606601717798212</v>
      </c>
      <c r="K16" s="1">
        <f>_xlfn.VAR.S('Cristina 01'!$E20,'Cristina 02'!$E20,'Cristina 03'!$E20)</f>
        <v>1.125</v>
      </c>
    </row>
    <row r="17" spans="2:11" x14ac:dyDescent="0.25">
      <c r="B17" s="16">
        <f t="shared" si="0"/>
        <v>12</v>
      </c>
      <c r="C17" s="16" t="s">
        <v>152</v>
      </c>
      <c r="D17" s="16" t="s">
        <v>15</v>
      </c>
      <c r="E17" s="2">
        <f>AVERAGE('Cristina 01'!$E21,'Cristina 02'!$E21,'Cristina 03'!$E21)</f>
        <v>3.5666666666666664</v>
      </c>
      <c r="F17" s="2">
        <f>MAX('Cristina 01'!$E21,'Cristina 02'!$E21,'Cristina 03'!$E21)</f>
        <v>4.2</v>
      </c>
      <c r="G17" s="2">
        <f>MIN('Cristina 01'!$E21,'Cristina 02'!$E21,'Cristina 03'!$E21)</f>
        <v>3</v>
      </c>
      <c r="H17" s="2">
        <f>MEDIAN('Cristina 01'!$E21,'Cristina 02'!$E21,'Cristina 03'!$E21)</f>
        <v>3.5</v>
      </c>
      <c r="I17" s="1">
        <f>AVEDEV('Cristina 01'!$E21,'Cristina 02'!$E21,'Cristina 03'!$E21)</f>
        <v>0.42222222222222222</v>
      </c>
      <c r="J17" s="1">
        <f>_xlfn.STDEV.S('Cristina 01'!$E21,'Cristina 02'!$E21,'Cristina 03'!$E21)</f>
        <v>0.60277137733417374</v>
      </c>
      <c r="K17" s="1">
        <f>_xlfn.VAR.S('Cristina 01'!$E21,'Cristina 02'!$E21,'Cristina 03'!$E21)</f>
        <v>0.36333333333333684</v>
      </c>
    </row>
    <row r="18" spans="2:11" x14ac:dyDescent="0.25">
      <c r="B18" s="16">
        <f t="shared" si="0"/>
        <v>13</v>
      </c>
      <c r="C18" s="16" t="s">
        <v>153</v>
      </c>
      <c r="D18" s="16" t="s">
        <v>15</v>
      </c>
      <c r="E18" s="2">
        <f>AVERAGE('Cristina 01'!$E22,'Cristina 02'!$E22,'Cristina 03'!$E22)</f>
        <v>4.6499999999999995</v>
      </c>
      <c r="F18" s="2">
        <f>MAX('Cristina 01'!$E22,'Cristina 02'!$E22,'Cristina 03'!$E22)</f>
        <v>5.95</v>
      </c>
      <c r="G18" s="2">
        <f>MIN('Cristina 01'!$E22,'Cristina 02'!$E22,'Cristina 03'!$E22)</f>
        <v>3.5</v>
      </c>
      <c r="H18" s="2">
        <f>MEDIAN('Cristina 01'!$E22,'Cristina 02'!$E22,'Cristina 03'!$E22)</f>
        <v>4.5</v>
      </c>
      <c r="I18" s="1">
        <f>AVEDEV('Cristina 01'!$E22,'Cristina 02'!$E22,'Cristina 03'!$E22)</f>
        <v>0.86666666666666659</v>
      </c>
      <c r="J18" s="1">
        <f>_xlfn.STDEV.S('Cristina 01'!$E22,'Cristina 02'!$E22,'Cristina 03'!$E22)</f>
        <v>1.231868499475494</v>
      </c>
      <c r="K18" s="1">
        <f>_xlfn.VAR.S('Cristina 01'!$E22,'Cristina 02'!$E22,'Cristina 03'!$E22)</f>
        <v>1.5175000000000054</v>
      </c>
    </row>
    <row r="19" spans="2:11" x14ac:dyDescent="0.25">
      <c r="B19" s="16">
        <f t="shared" si="0"/>
        <v>14</v>
      </c>
      <c r="C19" s="16" t="s">
        <v>154</v>
      </c>
      <c r="D19" s="16" t="s">
        <v>15</v>
      </c>
      <c r="E19" s="2">
        <f>AVERAGE('Cristina 01'!$E23,'Cristina 02'!$E23,'Cristina 03'!$E23)</f>
        <v>2.95</v>
      </c>
      <c r="F19" s="2">
        <f>MAX('Cristina 01'!$E23,'Cristina 02'!$E23,'Cristina 03'!$E23)</f>
        <v>3.9</v>
      </c>
      <c r="G19" s="2">
        <f>MIN('Cristina 01'!$E23,'Cristina 02'!$E23,'Cristina 03'!$E23)</f>
        <v>2</v>
      </c>
      <c r="H19" s="2">
        <f>MEDIAN('Cristina 01'!$E23,'Cristina 02'!$E23,'Cristina 03'!$E23)</f>
        <v>2.95</v>
      </c>
      <c r="I19" s="1">
        <f>AVEDEV('Cristina 01'!$E23,'Cristina 02'!$E23,'Cristina 03'!$E23)</f>
        <v>0.95</v>
      </c>
      <c r="J19" s="1">
        <f>_xlfn.STDEV.S('Cristina 01'!$E23,'Cristina 02'!$E23,'Cristina 03'!$E23)</f>
        <v>1.3435028842544401</v>
      </c>
      <c r="K19" s="1">
        <f>_xlfn.VAR.S('Cristina 01'!$E23,'Cristina 02'!$E23,'Cristina 03'!$E23)</f>
        <v>1.8049999999999997</v>
      </c>
    </row>
    <row r="20" spans="2:11" x14ac:dyDescent="0.25">
      <c r="B20" s="16">
        <f t="shared" si="0"/>
        <v>15</v>
      </c>
      <c r="C20" s="16" t="s">
        <v>155</v>
      </c>
      <c r="D20" s="16" t="s">
        <v>15</v>
      </c>
      <c r="E20" s="2">
        <f>AVERAGE('Cristina 01'!$E24,'Cristina 02'!$E24,'Cristina 03'!$E24)</f>
        <v>2.25</v>
      </c>
      <c r="F20" s="2">
        <f>MAX('Cristina 01'!$E24,'Cristina 02'!$E24,'Cristina 03'!$E24)</f>
        <v>3</v>
      </c>
      <c r="G20" s="2">
        <f>MIN('Cristina 01'!$E24,'Cristina 02'!$E24,'Cristina 03'!$E24)</f>
        <v>1.5</v>
      </c>
      <c r="H20" s="2">
        <f>MEDIAN('Cristina 01'!$E24,'Cristina 02'!$E24,'Cristina 03'!$E24)</f>
        <v>2.25</v>
      </c>
      <c r="I20" s="1">
        <f>AVEDEV('Cristina 01'!$E24,'Cristina 02'!$E24,'Cristina 03'!$E24)</f>
        <v>0.75</v>
      </c>
      <c r="J20" s="1">
        <f>_xlfn.STDEV.S('Cristina 01'!$E24,'Cristina 02'!$E24,'Cristina 03'!$E24)</f>
        <v>1.0606601717798212</v>
      </c>
      <c r="K20" s="1">
        <f>_xlfn.VAR.S('Cristina 01'!$E24,'Cristina 02'!$E24,'Cristina 03'!$E24)</f>
        <v>1.125</v>
      </c>
    </row>
    <row r="21" spans="2:11" x14ac:dyDescent="0.25">
      <c r="B21" s="16">
        <f t="shared" si="0"/>
        <v>16</v>
      </c>
      <c r="C21" s="16" t="s">
        <v>156</v>
      </c>
      <c r="D21" s="16" t="s">
        <v>15</v>
      </c>
      <c r="E21" s="2">
        <f>AVERAGE('Cristina 01'!$E25,'Cristina 02'!$E25,'Cristina 03'!$E25)</f>
        <v>12.5</v>
      </c>
      <c r="F21" s="2">
        <f>MAX('Cristina 01'!$E25,'Cristina 02'!$E25,'Cristina 03'!$E25)</f>
        <v>12.5</v>
      </c>
      <c r="G21" s="2">
        <f>MIN('Cristina 01'!$E25,'Cristina 02'!$E25,'Cristina 03'!$E25)</f>
        <v>12.5</v>
      </c>
      <c r="H21" s="2">
        <f>MEDIAN('Cristina 01'!$E25,'Cristina 02'!$E25,'Cristina 03'!$E25)</f>
        <v>12.5</v>
      </c>
      <c r="I21" s="1">
        <f>AVEDEV('Cristina 01'!$E25,'Cristina 02'!$E25,'Cristina 03'!$E25)</f>
        <v>0</v>
      </c>
      <c r="J21" s="1">
        <v>0</v>
      </c>
      <c r="K21" s="1">
        <v>0</v>
      </c>
    </row>
    <row r="22" spans="2:11" x14ac:dyDescent="0.25">
      <c r="B22" s="16">
        <f t="shared" si="0"/>
        <v>17</v>
      </c>
      <c r="C22" s="16" t="s">
        <v>157</v>
      </c>
      <c r="D22" s="16" t="s">
        <v>15</v>
      </c>
      <c r="E22" s="2">
        <f>AVERAGE('Cristina 01'!$E26,'Cristina 02'!$E26,'Cristina 03'!$E26)</f>
        <v>5.666666666666667</v>
      </c>
      <c r="F22" s="2">
        <f>MAX('Cristina 01'!$E26,'Cristina 02'!$E26,'Cristina 03'!$E26)</f>
        <v>6</v>
      </c>
      <c r="G22" s="2">
        <f>MIN('Cristina 01'!$E26,'Cristina 02'!$E26,'Cristina 03'!$E26)</f>
        <v>5</v>
      </c>
      <c r="H22" s="2">
        <f>MEDIAN('Cristina 01'!$E26,'Cristina 02'!$E26,'Cristina 03'!$E26)</f>
        <v>6</v>
      </c>
      <c r="I22" s="1">
        <f>AVEDEV('Cristina 01'!$E26,'Cristina 02'!$E26,'Cristina 03'!$E26)</f>
        <v>0.44444444444444436</v>
      </c>
      <c r="J22" s="1">
        <f>_xlfn.STDEV.S('Cristina 01'!$E26,'Cristina 02'!$E26,'Cristina 03'!$E26)</f>
        <v>0.57735026918962584</v>
      </c>
      <c r="K22" s="1">
        <f>_xlfn.VAR.S('Cristina 01'!$E26,'Cristina 02'!$E26,'Cristina 03'!$E26)</f>
        <v>0.33333333333333337</v>
      </c>
    </row>
    <row r="23" spans="2:11" x14ac:dyDescent="0.25">
      <c r="B23" s="16">
        <f t="shared" si="0"/>
        <v>18</v>
      </c>
      <c r="C23" s="16" t="s">
        <v>158</v>
      </c>
      <c r="D23" s="16" t="s">
        <v>15</v>
      </c>
      <c r="E23" s="2">
        <f>AVERAGE('Cristina 01'!$E27,'Cristina 02'!$E27,'Cristina 03'!$E27)</f>
        <v>5.7333333333333334</v>
      </c>
      <c r="F23" s="2">
        <f>MAX('Cristina 01'!$E27,'Cristina 02'!$E27,'Cristina 03'!$E27)</f>
        <v>6.5</v>
      </c>
      <c r="G23" s="2">
        <f>MIN('Cristina 01'!$E27,'Cristina 02'!$E27,'Cristina 03'!$E27)</f>
        <v>5</v>
      </c>
      <c r="H23" s="2">
        <f>MEDIAN('Cristina 01'!$E27,'Cristina 02'!$E27,'Cristina 03'!$E27)</f>
        <v>5.7</v>
      </c>
      <c r="I23" s="1">
        <f>AVEDEV('Cristina 01'!$E27,'Cristina 02'!$E27,'Cristina 03'!$E27)</f>
        <v>0.51111111111111107</v>
      </c>
      <c r="J23" s="1">
        <f>_xlfn.STDEV.S('Cristina 01'!$E27,'Cristina 02'!$E27,'Cristina 03'!$E27)</f>
        <v>0.75055534994651774</v>
      </c>
      <c r="K23" s="1">
        <f>_xlfn.VAR.S('Cristina 01'!$E27,'Cristina 02'!$E27,'Cristina 03'!$E27)</f>
        <v>0.56333333333333968</v>
      </c>
    </row>
    <row r="24" spans="2:11" x14ac:dyDescent="0.25">
      <c r="B24" s="16">
        <f t="shared" si="0"/>
        <v>19</v>
      </c>
      <c r="C24" s="16" t="s">
        <v>159</v>
      </c>
      <c r="D24" s="16" t="s">
        <v>15</v>
      </c>
      <c r="E24" s="2" t="s">
        <v>97</v>
      </c>
      <c r="F24" s="2" t="s">
        <v>97</v>
      </c>
      <c r="G24" s="2" t="s">
        <v>97</v>
      </c>
      <c r="H24" s="2" t="s">
        <v>97</v>
      </c>
      <c r="I24" s="1" t="s">
        <v>97</v>
      </c>
      <c r="J24" s="1" t="s">
        <v>97</v>
      </c>
      <c r="K24" s="1" t="s">
        <v>97</v>
      </c>
    </row>
    <row r="25" spans="2:11" x14ac:dyDescent="0.25">
      <c r="B25" s="16">
        <f t="shared" si="0"/>
        <v>20</v>
      </c>
      <c r="C25" s="16" t="s">
        <v>160</v>
      </c>
      <c r="D25" s="16" t="s">
        <v>18</v>
      </c>
      <c r="E25" s="2">
        <f>AVERAGE('Cristina 01'!$E29,'Cristina 02'!$E29,'Cristina 03'!$E29)</f>
        <v>1.75</v>
      </c>
      <c r="F25" s="2">
        <f>MAX('Cristina 01'!$E29,'Cristina 02'!$E29,'Cristina 03'!$E29)</f>
        <v>1.75</v>
      </c>
      <c r="G25" s="2">
        <f>MIN('Cristina 01'!$E29,'Cristina 02'!$E29,'Cristina 03'!$E29)</f>
        <v>1.75</v>
      </c>
      <c r="H25" s="2">
        <f>MEDIAN('Cristina 01'!$E29,'Cristina 02'!$E29,'Cristina 03'!$E29)</f>
        <v>1.75</v>
      </c>
      <c r="I25" s="1">
        <f>AVEDEV('Cristina 01'!$E29,'Cristina 02'!$E29,'Cristina 03'!$E29)</f>
        <v>0</v>
      </c>
      <c r="J25" s="1">
        <v>0</v>
      </c>
      <c r="K25" s="1">
        <v>0</v>
      </c>
    </row>
    <row r="26" spans="2:11" x14ac:dyDescent="0.25">
      <c r="B26" s="16">
        <f t="shared" si="0"/>
        <v>21</v>
      </c>
      <c r="C26" s="16" t="s">
        <v>161</v>
      </c>
      <c r="D26" s="16" t="s">
        <v>15</v>
      </c>
      <c r="E26" s="2">
        <f>AVERAGE('Cristina 01'!$E30,'Cristina 02'!$E30,'Cristina 03'!$E30)</f>
        <v>2.25</v>
      </c>
      <c r="F26" s="2">
        <f>MAX('Cristina 01'!$E30,'Cristina 02'!$E30,'Cristina 03'!$E30)</f>
        <v>3</v>
      </c>
      <c r="G26" s="2">
        <f>MIN('Cristina 01'!$E30,'Cristina 02'!$E30,'Cristina 03'!$E30)</f>
        <v>1.5</v>
      </c>
      <c r="H26" s="2">
        <f>MEDIAN('Cristina 01'!$E30,'Cristina 02'!$E30,'Cristina 03'!$E30)</f>
        <v>2.25</v>
      </c>
      <c r="I26" s="1">
        <f>AVEDEV('Cristina 01'!$E30,'Cristina 02'!$E30,'Cristina 03'!$E30)</f>
        <v>0.75</v>
      </c>
      <c r="J26" s="1">
        <f>_xlfn.STDEV.S('Cristina 01'!$E30,'Cristina 02'!$E30,'Cristina 03'!$E30)</f>
        <v>1.0606601717798212</v>
      </c>
      <c r="K26" s="1">
        <f>_xlfn.VAR.S('Cristina 01'!$E30,'Cristina 02'!$E30,'Cristina 03'!$E30)</f>
        <v>1.125</v>
      </c>
    </row>
    <row r="27" spans="2:11" x14ac:dyDescent="0.25">
      <c r="B27" s="16">
        <f t="shared" si="0"/>
        <v>22</v>
      </c>
      <c r="C27" s="16" t="s">
        <v>171</v>
      </c>
      <c r="D27" s="16" t="s">
        <v>15</v>
      </c>
      <c r="E27" s="2">
        <f>AVERAGE('Cristina 01'!$E31,'Cristina 02'!$E31,'Cristina 03'!$E31)</f>
        <v>2.25</v>
      </c>
      <c r="F27" s="2">
        <f>MAX('Cristina 01'!$E31,'Cristina 02'!$E31,'Cristina 03'!$E31)</f>
        <v>3</v>
      </c>
      <c r="G27" s="2">
        <f>MIN('Cristina 01'!$E31,'Cristina 02'!$E31,'Cristina 03'!$E31)</f>
        <v>1.5</v>
      </c>
      <c r="H27" s="2">
        <f>MEDIAN('Cristina 01'!$E31,'Cristina 02'!$E31,'Cristina 03'!$E31)</f>
        <v>2.25</v>
      </c>
      <c r="I27" s="1">
        <f>AVEDEV('Cristina 01'!$E31,'Cristina 02'!$E31,'Cristina 03'!$E31)</f>
        <v>0.75</v>
      </c>
      <c r="J27" s="1">
        <f>_xlfn.STDEV.S('Cristina 01'!$E31,'Cristina 02'!$E31,'Cristina 03'!$E31)</f>
        <v>1.0606601717798212</v>
      </c>
      <c r="K27" s="1">
        <f>_xlfn.VAR.S('Cristina 01'!$E31,'Cristina 02'!$E31,'Cristina 03'!$E31)</f>
        <v>1.125</v>
      </c>
    </row>
    <row r="28" spans="2:11" x14ac:dyDescent="0.25">
      <c r="B28" s="16">
        <f>B27+1</f>
        <v>23</v>
      </c>
      <c r="C28" s="16" t="s">
        <v>172</v>
      </c>
      <c r="D28" s="16" t="s">
        <v>15</v>
      </c>
      <c r="E28" s="2">
        <f>AVERAGE('Cristina 01'!$E32,'Cristina 02'!$E32,'Cristina 03'!$E32)</f>
        <v>5.4666666666666659</v>
      </c>
      <c r="F28" s="2">
        <f>MAX('Cristina 01'!$E32,'Cristina 02'!$E32,'Cristina 03'!$E32)</f>
        <v>6.9</v>
      </c>
      <c r="G28" s="2">
        <f>MIN('Cristina 01'!$E32,'Cristina 02'!$E32,'Cristina 03'!$E32)</f>
        <v>3</v>
      </c>
      <c r="H28" s="2">
        <f>MEDIAN('Cristina 01'!$E32,'Cristina 02'!$E32,'Cristina 03'!$E32)</f>
        <v>6.5</v>
      </c>
      <c r="I28" s="1">
        <f>AVEDEV('Cristina 01'!$E32,'Cristina 02'!$E32,'Cristina 03'!$E32)</f>
        <v>1.6444444444444448</v>
      </c>
      <c r="J28" s="1">
        <f>_xlfn.STDEV.S('Cristina 01'!$E32,'Cristina 02'!$E32,'Cristina 03'!$E32)</f>
        <v>2.1455380055672157</v>
      </c>
      <c r="K28" s="1">
        <f>_xlfn.VAR.S('Cristina 01'!$E32,'Cristina 02'!$E32,'Cristina 03'!$E32)</f>
        <v>4.6033333333333459</v>
      </c>
    </row>
    <row r="29" spans="2:11" x14ac:dyDescent="0.25">
      <c r="B29" s="16">
        <f t="shared" si="0"/>
        <v>24</v>
      </c>
      <c r="C29" s="16" t="s">
        <v>162</v>
      </c>
      <c r="D29" s="16" t="s">
        <v>15</v>
      </c>
      <c r="E29" s="2" t="s">
        <v>97</v>
      </c>
      <c r="F29" s="2" t="s">
        <v>97</v>
      </c>
      <c r="G29" s="2" t="s">
        <v>97</v>
      </c>
      <c r="H29" s="2" t="s">
        <v>97</v>
      </c>
      <c r="I29" s="1" t="s">
        <v>97</v>
      </c>
      <c r="J29" s="1" t="s">
        <v>97</v>
      </c>
      <c r="K29" s="1" t="s">
        <v>97</v>
      </c>
    </row>
    <row r="30" spans="2:11" x14ac:dyDescent="0.25">
      <c r="B30" s="16">
        <f t="shared" si="0"/>
        <v>25</v>
      </c>
      <c r="C30" s="16" t="s">
        <v>163</v>
      </c>
      <c r="D30" s="16" t="s">
        <v>15</v>
      </c>
      <c r="E30" s="2">
        <f>AVERAGE('Cristina 01'!$E34,'Cristina 02'!$E34,'Cristina 03'!$E34)</f>
        <v>16</v>
      </c>
      <c r="F30" s="2">
        <f>MAX('Cristina 01'!$E34,'Cristina 02'!$E34,'Cristina 03'!$E34)</f>
        <v>20</v>
      </c>
      <c r="G30" s="2">
        <f>MIN('Cristina 01'!$E34,'Cristina 02'!$E34,'Cristina 03'!$E34)</f>
        <v>13</v>
      </c>
      <c r="H30" s="2">
        <f>MEDIAN('Cristina 01'!$E34,'Cristina 02'!$E34,'Cristina 03'!$E34)</f>
        <v>15</v>
      </c>
      <c r="I30" s="1">
        <f>AVEDEV('Cristina 01'!$E34,'Cristina 02'!$E34,'Cristina 03'!$E34)</f>
        <v>2.6666666666666665</v>
      </c>
      <c r="J30" s="1">
        <f>_xlfn.STDEV.S('Cristina 01'!$E34,'Cristina 02'!$E34,'Cristina 03'!$E34)</f>
        <v>3.6055512754639891</v>
      </c>
      <c r="K30" s="1">
        <f>_xlfn.VAR.S('Cristina 01'!$E34,'Cristina 02'!$E34,'Cristina 03'!$E34)</f>
        <v>13</v>
      </c>
    </row>
    <row r="31" spans="2:11" x14ac:dyDescent="0.25">
      <c r="B31" s="16">
        <f t="shared" si="0"/>
        <v>26</v>
      </c>
      <c r="C31" s="16" t="s">
        <v>164</v>
      </c>
      <c r="D31" s="16" t="s">
        <v>15</v>
      </c>
      <c r="E31" s="2">
        <f>AVERAGE('Cristina 01'!$E35,'Cristina 02'!$E35,'Cristina 03'!$E35)</f>
        <v>3.25</v>
      </c>
      <c r="F31" s="2">
        <f>MAX('Cristina 01'!$E35,'Cristina 02'!$E35,'Cristina 03'!$E35)</f>
        <v>3.5</v>
      </c>
      <c r="G31" s="2">
        <f>MIN('Cristina 01'!$E35,'Cristina 02'!$E35,'Cristina 03'!$E35)</f>
        <v>3</v>
      </c>
      <c r="H31" s="2">
        <f>MEDIAN('Cristina 01'!$E35,'Cristina 02'!$E35,'Cristina 03'!$E35)</f>
        <v>3.25</v>
      </c>
      <c r="I31" s="1">
        <f>AVEDEV('Cristina 01'!$E35,'Cristina 02'!$E35,'Cristina 03'!$E35)</f>
        <v>0.25</v>
      </c>
      <c r="J31" s="1">
        <f>_xlfn.STDEV.S('Cristina 01'!$E35,'Cristina 02'!$E35,'Cristina 03'!$E35)</f>
        <v>0.35355339059327379</v>
      </c>
      <c r="K31" s="1">
        <f>_xlfn.VAR.S('Cristina 01'!$E35,'Cristina 02'!$E35,'Cristina 03'!$E35)</f>
        <v>0.125</v>
      </c>
    </row>
    <row r="32" spans="2:11" x14ac:dyDescent="0.25">
      <c r="B32" s="16">
        <f t="shared" si="0"/>
        <v>27</v>
      </c>
      <c r="C32" s="16" t="s">
        <v>165</v>
      </c>
      <c r="D32" s="16" t="s">
        <v>15</v>
      </c>
      <c r="E32" s="2">
        <f>AVERAGE('Cristina 01'!$E36,'Cristina 02'!$E36,'Cristina 03'!$E36)</f>
        <v>4.95</v>
      </c>
      <c r="F32" s="2">
        <f>MAX('Cristina 01'!$E36,'Cristina 02'!$E36,'Cristina 03'!$E36)</f>
        <v>5</v>
      </c>
      <c r="G32" s="2">
        <f>MIN('Cristina 01'!$E36,'Cristina 02'!$E36,'Cristina 03'!$E36)</f>
        <v>4.9000000000000004</v>
      </c>
      <c r="H32" s="2">
        <f>MEDIAN('Cristina 01'!$E36,'Cristina 02'!$E36,'Cristina 03'!$E36)</f>
        <v>4.95</v>
      </c>
      <c r="I32" s="1">
        <f>AVEDEV('Cristina 01'!$E36,'Cristina 02'!$E36,'Cristina 03'!$E36)</f>
        <v>4.9999999999999822E-2</v>
      </c>
      <c r="J32" s="1">
        <f>_xlfn.STDEV.S('Cristina 01'!$E36,'Cristina 02'!$E36,'Cristina 03'!$E36)</f>
        <v>7.0710678118654502E-2</v>
      </c>
      <c r="K32" s="1">
        <f>_xlfn.VAR.S('Cristina 01'!$E36,'Cristina 02'!$E36,'Cristina 03'!$E36)</f>
        <v>4.9999999999999645E-3</v>
      </c>
    </row>
    <row r="33" spans="2:11" x14ac:dyDescent="0.25">
      <c r="B33" s="16">
        <f t="shared" si="0"/>
        <v>28</v>
      </c>
      <c r="C33" s="16" t="s">
        <v>166</v>
      </c>
      <c r="D33" s="16" t="s">
        <v>15</v>
      </c>
      <c r="E33" s="2">
        <f>AVERAGE('Cristina 01'!$E37,'Cristina 02'!$E37,'Cristina 03'!$E37)</f>
        <v>2.5</v>
      </c>
      <c r="F33" s="2">
        <f>MAX('Cristina 01'!$E37,'Cristina 02'!$E37,'Cristina 03'!$E37)</f>
        <v>2.5</v>
      </c>
      <c r="G33" s="2">
        <f>MIN('Cristina 01'!$E37,'Cristina 02'!$E37,'Cristina 03'!$E37)</f>
        <v>2.5</v>
      </c>
      <c r="H33" s="2">
        <f>MEDIAN('Cristina 01'!$E37,'Cristina 02'!$E37,'Cristina 03'!$E37)</f>
        <v>2.5</v>
      </c>
      <c r="I33" s="1">
        <f>AVEDEV('Cristina 01'!$E37,'Cristina 02'!$E37,'Cristina 03'!$E37)</f>
        <v>0</v>
      </c>
      <c r="J33" s="1">
        <f>_xlfn.STDEV.S('Cristina 01'!$E37,'Cristina 02'!$E37,'Cristina 03'!$E37)</f>
        <v>0</v>
      </c>
      <c r="K33" s="1">
        <f>_xlfn.VAR.S('Cristina 01'!$E37,'Cristina 02'!$E37,'Cristina 03'!$E37)</f>
        <v>0</v>
      </c>
    </row>
    <row r="34" spans="2:11" x14ac:dyDescent="0.25">
      <c r="B34" s="16">
        <f t="shared" si="0"/>
        <v>29</v>
      </c>
      <c r="C34" s="16" t="s">
        <v>167</v>
      </c>
      <c r="D34" s="16" t="s">
        <v>15</v>
      </c>
      <c r="E34" s="2">
        <f>AVERAGE('Cristina 01'!$E38,'Cristina 02'!$E38,'Cristina 03'!$E38)</f>
        <v>4.5</v>
      </c>
      <c r="F34" s="2">
        <f>MAX('Cristina 01'!$E38,'Cristina 02'!$E38,'Cristina 03'!$E38)</f>
        <v>5.5</v>
      </c>
      <c r="G34" s="2">
        <f>MIN('Cristina 01'!$E38,'Cristina 02'!$E38,'Cristina 03'!$E38)</f>
        <v>4</v>
      </c>
      <c r="H34" s="2">
        <f>MEDIAN('Cristina 01'!$E38,'Cristina 02'!$E38,'Cristina 03'!$E38)</f>
        <v>4</v>
      </c>
      <c r="I34" s="1">
        <f>AVEDEV('Cristina 01'!$E38,'Cristina 02'!$E38,'Cristina 03'!$E38)</f>
        <v>0.66666666666666663</v>
      </c>
      <c r="J34" s="1">
        <f>_xlfn.STDEV.S('Cristina 01'!$E38,'Cristina 02'!$E38,'Cristina 03'!$E38)</f>
        <v>0.8660254037844386</v>
      </c>
      <c r="K34" s="1">
        <f>_xlfn.VAR.S('Cristina 01'!$E38,'Cristina 02'!$E38,'Cristina 03'!$E38)</f>
        <v>0.75</v>
      </c>
    </row>
    <row r="35" spans="2:11" x14ac:dyDescent="0.25">
      <c r="B35" s="16">
        <f t="shared" si="0"/>
        <v>30</v>
      </c>
      <c r="C35" s="16" t="s">
        <v>168</v>
      </c>
      <c r="D35" s="16" t="s">
        <v>15</v>
      </c>
      <c r="E35" s="2">
        <f>AVERAGE('Cristina 01'!$E39,'Cristina 02'!$E39,'Cristina 03'!$E39)</f>
        <v>15.5</v>
      </c>
      <c r="F35" s="2">
        <f>MAX('Cristina 01'!$E39,'Cristina 02'!$E39,'Cristina 03'!$E39)</f>
        <v>16</v>
      </c>
      <c r="G35" s="2">
        <f>MIN('Cristina 01'!$E39,'Cristina 02'!$E39,'Cristina 03'!$E39)</f>
        <v>15</v>
      </c>
      <c r="H35" s="2">
        <f>MEDIAN('Cristina 01'!$E39,'Cristina 02'!$E39,'Cristina 03'!$E39)</f>
        <v>15.5</v>
      </c>
      <c r="I35" s="1">
        <f>AVEDEV('Cristina 01'!$E39,'Cristina 02'!$E39,'Cristina 03'!$E39)</f>
        <v>0.5</v>
      </c>
      <c r="J35" s="1">
        <f>_xlfn.STDEV.S('Cristina 01'!$E39,'Cristina 02'!$E39,'Cristina 03'!$E39)</f>
        <v>0.70710678118654757</v>
      </c>
      <c r="K35" s="1">
        <f>_xlfn.VAR.S('Cristina 01'!$E39,'Cristina 02'!$E39,'Cristina 03'!$E39)</f>
        <v>0.5</v>
      </c>
    </row>
    <row r="36" spans="2:11" x14ac:dyDescent="0.25">
      <c r="B36" s="16">
        <f t="shared" si="0"/>
        <v>31</v>
      </c>
      <c r="C36" s="16" t="s">
        <v>169</v>
      </c>
      <c r="D36" s="16" t="s">
        <v>19</v>
      </c>
      <c r="E36" s="2">
        <f>AVERAGE('Cristina 01'!$E40,'Cristina 02'!$E40,'Cristina 03'!$E40)</f>
        <v>5.25</v>
      </c>
      <c r="F36" s="2">
        <f>MAX('Cristina 01'!$E40,'Cristina 02'!$E40,'Cristina 03'!$E40)</f>
        <v>5.5</v>
      </c>
      <c r="G36" s="2">
        <f>MIN('Cristina 01'!$E40,'Cristina 02'!$E40,'Cristina 03'!$E40)</f>
        <v>5</v>
      </c>
      <c r="H36" s="2">
        <f>MEDIAN('Cristina 01'!$E40,'Cristina 02'!$E40,'Cristina 03'!$E40)</f>
        <v>5.25</v>
      </c>
      <c r="I36" s="1">
        <f>AVEDEV('itajuba 01'!$E40,'itajuba 02'!$E40,'itajuba 03'!$E40)</f>
        <v>0.70888888888888868</v>
      </c>
      <c r="J36" s="1">
        <f>_xlfn.STDEV.S('Cristina 01'!$E40,'Cristina 02'!$E40,'Cristina 03'!$E40)</f>
        <v>0.35355339059327379</v>
      </c>
      <c r="K36" s="1">
        <f>_xlfn.VAR.S('Cristina 01'!$E40,'Cristina 02'!$E40,'Cristina 03'!$E40)</f>
        <v>0.125</v>
      </c>
    </row>
  </sheetData>
  <sheetProtection algorithmName="SHA-512" hashValue="suwXrA1uBqwkbaQPmDe/r/NHfkDJJ1+7ATWf+jiTAwEdshfDCr083bGIB9fYX5n1H1Aw8AvcRS93PJ3xjGBb8Q==" saltValue="EFxJV6up2/mUTLjeQZdGPQ==" spinCount="100000" sheet="1" objects="1" scenarios="1"/>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zoomScale="90" zoomScaleNormal="90" workbookViewId="0"/>
  </sheetViews>
  <sheetFormatPr defaultRowHeight="15" x14ac:dyDescent="0.25"/>
  <cols>
    <col min="3" max="3" width="35.7109375" customWidth="1"/>
    <col min="4" max="4" width="18.42578125" customWidth="1"/>
    <col min="5" max="5" width="11.7109375" style="5" customWidth="1"/>
    <col min="6" max="6" width="10.28515625" customWidth="1"/>
    <col min="7" max="7" width="10.85546875" customWidth="1"/>
    <col min="8" max="8" width="13" style="5" customWidth="1"/>
    <col min="9" max="9" width="16.85546875" style="5" customWidth="1"/>
    <col min="10" max="10" width="18.42578125" customWidth="1"/>
    <col min="11" max="11" width="16.85546875" customWidth="1"/>
  </cols>
  <sheetData>
    <row r="1" spans="2:11" ht="15.75" thickBot="1" x14ac:dyDescent="0.3">
      <c r="C1" s="5"/>
    </row>
    <row r="2" spans="2:11" ht="15.75" thickBot="1" x14ac:dyDescent="0.3">
      <c r="B2" s="74" t="s">
        <v>8</v>
      </c>
      <c r="C2" s="75" t="s">
        <v>197</v>
      </c>
      <c r="D2" s="73"/>
    </row>
    <row r="3" spans="2:11" x14ac:dyDescent="0.25">
      <c r="C3" s="5"/>
    </row>
    <row r="4" spans="2:11" x14ac:dyDescent="0.25">
      <c r="C4" s="5"/>
    </row>
    <row r="5" spans="2:11" x14ac:dyDescent="0.25">
      <c r="B5" s="16" t="s">
        <v>4</v>
      </c>
      <c r="C5" s="16" t="s">
        <v>170</v>
      </c>
      <c r="D5" s="16" t="s">
        <v>5</v>
      </c>
      <c r="E5" s="2" t="s">
        <v>88</v>
      </c>
      <c r="F5" s="2" t="s">
        <v>89</v>
      </c>
      <c r="G5" s="2" t="s">
        <v>90</v>
      </c>
      <c r="H5" s="2" t="s">
        <v>93</v>
      </c>
      <c r="I5" s="1" t="s">
        <v>92</v>
      </c>
      <c r="J5" s="1" t="s">
        <v>91</v>
      </c>
      <c r="K5" s="1" t="s">
        <v>94</v>
      </c>
    </row>
    <row r="6" spans="2:11" x14ac:dyDescent="0.25">
      <c r="B6" s="16">
        <v>1</v>
      </c>
      <c r="C6" s="16" t="s">
        <v>131</v>
      </c>
      <c r="D6" s="16" t="s">
        <v>15</v>
      </c>
      <c r="E6" s="2">
        <f>AVERAGE('Pouso Alegre 01'!$E10,'Pouso Alegre 02'!$E10,'Pouso Alegre 03'!$E10)</f>
        <v>2.5833333333333335</v>
      </c>
      <c r="F6" s="2">
        <f>MAX('Pouso Alegre 01'!$E10,'Pouso Alegre 02'!$E10,'Pouso Alegre 03'!$E10)</f>
        <v>3.1</v>
      </c>
      <c r="G6" s="2">
        <f>MIN('Pouso Alegre 01'!$E10,'Pouso Alegre 02'!$E10,'Pouso Alegre 03'!$E10)</f>
        <v>2.15</v>
      </c>
      <c r="H6" s="2">
        <f>MEDIAN('Pouso Alegre 01'!$E10,'Pouso Alegre 02'!$E10,'Pouso Alegre 03'!$E10)</f>
        <v>2.5</v>
      </c>
      <c r="I6" s="8">
        <f>AVEDEV('Pouso Alegre 01'!$E10,'Pouso Alegre 02'!$E10,'Pouso Alegre 03'!$E10)</f>
        <v>0.34444444444444455</v>
      </c>
      <c r="J6" s="8">
        <f>_xlfn.STDEV.S('Pouso Alegre 01'!$E10,'Pouso Alegre 02'!$E10,'Pouso Alegre 03'!$E10)</f>
        <v>0.480451176846654</v>
      </c>
      <c r="K6" s="8">
        <f>_xlfn.VAR.S('Pouso Alegre 01'!$E10,'Pouso Alegre 02'!$E10,'Pouso Alegre 03'!$E10)</f>
        <v>0.23083333333333478</v>
      </c>
    </row>
    <row r="7" spans="2:11" x14ac:dyDescent="0.25">
      <c r="B7" s="16">
        <f>B6+1</f>
        <v>2</v>
      </c>
      <c r="C7" s="16" t="s">
        <v>142</v>
      </c>
      <c r="D7" s="16" t="s">
        <v>15</v>
      </c>
      <c r="E7" s="2">
        <f>AVERAGE('Pouso Alegre 01'!$E11,'Pouso Alegre 02'!$E11,'Pouso Alegre 03'!$E11)</f>
        <v>3.3833333333333329</v>
      </c>
      <c r="F7" s="2">
        <f>MAX('Pouso Alegre 01'!$E11,'Pouso Alegre 02'!$E11,'Pouso Alegre 03'!$E11)</f>
        <v>4.05</v>
      </c>
      <c r="G7" s="2">
        <f>MIN('Pouso Alegre 01'!$E11,'Pouso Alegre 02'!$E11,'Pouso Alegre 03'!$E11)</f>
        <v>2.8</v>
      </c>
      <c r="H7" s="2">
        <f>MEDIAN('Pouso Alegre 01'!$E11,'Pouso Alegre 02'!$E11,'Pouso Alegre 03'!$E11)</f>
        <v>3.3</v>
      </c>
      <c r="I7" s="8">
        <f>AVEDEV('Pouso Alegre 01'!$E11,'Pouso Alegre 02'!$E11,'Pouso Alegre 03'!$E11)</f>
        <v>0.44444444444444436</v>
      </c>
      <c r="J7" s="8">
        <f>_xlfn.STDEV.S('Pouso Alegre 01'!$E11,'Pouso Alegre 02'!$E11,'Pouso Alegre 03'!$E11)</f>
        <v>0.62915286960589767</v>
      </c>
      <c r="K7" s="8">
        <f>_xlfn.VAR.S('Pouso Alegre 01'!$E11,'Pouso Alegre 02'!$E11,'Pouso Alegre 03'!$E11)</f>
        <v>0.3958333333333357</v>
      </c>
    </row>
    <row r="8" spans="2:11" x14ac:dyDescent="0.25">
      <c r="B8" s="16">
        <f t="shared" ref="B8:B36" si="0">B7+1</f>
        <v>3</v>
      </c>
      <c r="C8" s="16" t="s">
        <v>143</v>
      </c>
      <c r="D8" s="16" t="s">
        <v>16</v>
      </c>
      <c r="E8" s="2">
        <f>AVERAGE('Pouso Alegre 01'!$E12,'Pouso Alegre 02'!$E12,'Pouso Alegre 03'!$E12)</f>
        <v>1.8833333333333335</v>
      </c>
      <c r="F8" s="2">
        <f>MAX('Pouso Alegre 01'!$E12,'Pouso Alegre 02'!$E12,'Pouso Alegre 03'!$E12)</f>
        <v>2</v>
      </c>
      <c r="G8" s="2">
        <f>MIN('Pouso Alegre 01'!$E12,'Pouso Alegre 02'!$E12,'Pouso Alegre 03'!$E12)</f>
        <v>1.65</v>
      </c>
      <c r="H8" s="2">
        <f>MEDIAN('Pouso Alegre 01'!$E12,'Pouso Alegre 02'!$E12,'Pouso Alegre 03'!$E12)</f>
        <v>2</v>
      </c>
      <c r="I8" s="8">
        <f>AVEDEV('Pouso Alegre 01'!$E12,'Pouso Alegre 02'!$E12,'Pouso Alegre 03'!$E12)</f>
        <v>0.15555555555555553</v>
      </c>
      <c r="J8" s="8">
        <f>_xlfn.STDEV.S('Pouso Alegre 01'!$E12,'Pouso Alegre 02'!$E12,'Pouso Alegre 03'!$E12)</f>
        <v>0.20207259421636908</v>
      </c>
      <c r="K8" s="8">
        <f>_xlfn.VAR.S('Pouso Alegre 01'!$E12,'Pouso Alegre 02'!$E12,'Pouso Alegre 03'!$E12)</f>
        <v>4.083333333333336E-2</v>
      </c>
    </row>
    <row r="9" spans="2:11" x14ac:dyDescent="0.25">
      <c r="B9" s="16">
        <f t="shared" si="0"/>
        <v>4</v>
      </c>
      <c r="C9" s="16" t="s">
        <v>144</v>
      </c>
      <c r="D9" s="16" t="s">
        <v>15</v>
      </c>
      <c r="E9" s="2">
        <f>AVERAGE('Pouso Alegre 01'!$E13,'Pouso Alegre 02'!$E13,'Pouso Alegre 03'!$E13)</f>
        <v>3.26</v>
      </c>
      <c r="F9" s="2">
        <f>MAX('Pouso Alegre 01'!$E13,'Pouso Alegre 02'!$E13,'Pouso Alegre 03'!$E13)</f>
        <v>4</v>
      </c>
      <c r="G9" s="2">
        <f>MIN('Pouso Alegre 01'!$E13,'Pouso Alegre 02'!$E13,'Pouso Alegre 03'!$E13)</f>
        <v>2.78</v>
      </c>
      <c r="H9" s="2">
        <f>MEDIAN('Pouso Alegre 01'!$E13,'Pouso Alegre 02'!$E13,'Pouso Alegre 03'!$E13)</f>
        <v>3</v>
      </c>
      <c r="I9" s="8">
        <f>AVEDEV('Pouso Alegre 01'!$E13,'Pouso Alegre 02'!$E13,'Pouso Alegre 03'!$E13)</f>
        <v>0.49333333333333335</v>
      </c>
      <c r="J9" s="8">
        <f>_xlfn.STDEV.S('Pouso Alegre 01'!$E13,'Pouso Alegre 02'!$E13,'Pouso Alegre 03'!$E13)</f>
        <v>0.65023072828035744</v>
      </c>
      <c r="K9" s="8">
        <f>_xlfn.VAR.S('Pouso Alegre 01'!$E13,'Pouso Alegre 02'!$E13,'Pouso Alegre 03'!$E13)</f>
        <v>0.42280000000000406</v>
      </c>
    </row>
    <row r="10" spans="2:11" x14ac:dyDescent="0.25">
      <c r="B10" s="16">
        <f t="shared" si="0"/>
        <v>5</v>
      </c>
      <c r="C10" s="16" t="s">
        <v>145</v>
      </c>
      <c r="D10" s="16" t="s">
        <v>15</v>
      </c>
      <c r="E10" s="2">
        <f>AVERAGE('Pouso Alegre 01'!$E14,'Pouso Alegre 02'!$E14,'Pouso Alegre 03'!$E14)</f>
        <v>4.1000000000000005</v>
      </c>
      <c r="F10" s="2">
        <f>MAX('Pouso Alegre 01'!$E14,'Pouso Alegre 02'!$E14,'Pouso Alegre 03'!$E14)</f>
        <v>5</v>
      </c>
      <c r="G10" s="2">
        <f>MIN('Pouso Alegre 01'!$E14,'Pouso Alegre 02'!$E14,'Pouso Alegre 03'!$E14)</f>
        <v>3.5</v>
      </c>
      <c r="H10" s="2">
        <f>MEDIAN('Pouso Alegre 01'!$E14,'Pouso Alegre 02'!$E14,'Pouso Alegre 03'!$E14)</f>
        <v>3.8</v>
      </c>
      <c r="I10" s="8">
        <f>AVEDEV('Pouso Alegre 01'!$E14,'Pouso Alegre 02'!$E14,'Pouso Alegre 03'!$E14)</f>
        <v>0.6000000000000002</v>
      </c>
      <c r="J10" s="8">
        <f>_xlfn.STDEV.S('Pouso Alegre 01'!$E14,'Pouso Alegre 02'!$E14,'Pouso Alegre 03'!$E14)</f>
        <v>0.79372539331937431</v>
      </c>
      <c r="K10" s="8">
        <f>_xlfn.VAR.S('Pouso Alegre 01'!$E14,'Pouso Alegre 02'!$E14,'Pouso Alegre 03'!$E14)</f>
        <v>0.62999999999999545</v>
      </c>
    </row>
    <row r="11" spans="2:11" x14ac:dyDescent="0.25">
      <c r="B11" s="16">
        <f t="shared" si="0"/>
        <v>6</v>
      </c>
      <c r="C11" s="16" t="s">
        <v>146</v>
      </c>
      <c r="D11" s="16" t="s">
        <v>15</v>
      </c>
      <c r="E11" s="2">
        <f>AVERAGE('Pouso Alegre 01'!$E15,'Pouso Alegre 02'!$E15,'Pouso Alegre 03'!$E15)</f>
        <v>3.7999999999999994</v>
      </c>
      <c r="F11" s="2">
        <f>MAX('Pouso Alegre 01'!$E15,'Pouso Alegre 02'!$E15,'Pouso Alegre 03'!$E15)</f>
        <v>4.8</v>
      </c>
      <c r="G11" s="2">
        <f>MIN('Pouso Alegre 01'!$E15,'Pouso Alegre 02'!$E15,'Pouso Alegre 03'!$E15)</f>
        <v>2.8</v>
      </c>
      <c r="H11" s="2">
        <f>MEDIAN('Pouso Alegre 01'!$E15,'Pouso Alegre 02'!$E15,'Pouso Alegre 03'!$E15)</f>
        <v>3.8</v>
      </c>
      <c r="I11" s="8">
        <f>AVEDEV('Pouso Alegre 01'!$E15,'Pouso Alegre 02'!$E15,'Pouso Alegre 03'!$E15)</f>
        <v>0.66666666666666685</v>
      </c>
      <c r="J11" s="8">
        <f>_xlfn.STDEV.S('Pouso Alegre 01'!$E15,'Pouso Alegre 02'!$E15,'Pouso Alegre 03'!$E15)</f>
        <v>1</v>
      </c>
      <c r="K11" s="8">
        <f>_xlfn.VAR.S('Pouso Alegre 01'!$E15,'Pouso Alegre 02'!$E15,'Pouso Alegre 03'!$E15)</f>
        <v>1</v>
      </c>
    </row>
    <row r="12" spans="2:11" x14ac:dyDescent="0.25">
      <c r="B12" s="16">
        <f t="shared" si="0"/>
        <v>7</v>
      </c>
      <c r="C12" s="16" t="s">
        <v>147</v>
      </c>
      <c r="D12" s="16" t="s">
        <v>15</v>
      </c>
      <c r="E12" s="2">
        <f>AVERAGE('Pouso Alegre 01'!$E16,'Pouso Alegre 02'!$E16,'Pouso Alegre 03'!$E16)</f>
        <v>3.7466666666666666</v>
      </c>
      <c r="F12" s="2">
        <f>MAX('Pouso Alegre 01'!$E16,'Pouso Alegre 02'!$E16,'Pouso Alegre 03'!$E16)</f>
        <v>4.4400000000000004</v>
      </c>
      <c r="G12" s="2">
        <f>MIN('Pouso Alegre 01'!$E16,'Pouso Alegre 02'!$E16,'Pouso Alegre 03'!$E16)</f>
        <v>2.8</v>
      </c>
      <c r="H12" s="2">
        <f>MEDIAN('Pouso Alegre 01'!$E16,'Pouso Alegre 02'!$E16,'Pouso Alegre 03'!$E16)</f>
        <v>4</v>
      </c>
      <c r="I12" s="8">
        <f>AVEDEV('Pouso Alegre 01'!$E16,'Pouso Alegre 02'!$E16,'Pouso Alegre 03'!$E16)</f>
        <v>0.63111111111111129</v>
      </c>
      <c r="J12" s="8">
        <f>_xlfn.STDEV.S('Pouso Alegre 01'!$E16,'Pouso Alegre 02'!$E16,'Pouso Alegre 03'!$E16)</f>
        <v>0.84884234892783961</v>
      </c>
      <c r="K12" s="8">
        <f>_xlfn.VAR.S('Pouso Alegre 01'!$E16,'Pouso Alegre 02'!$E16,'Pouso Alegre 03'!$E16)</f>
        <v>0.72053333333333214</v>
      </c>
    </row>
    <row r="13" spans="2:11" x14ac:dyDescent="0.25">
      <c r="B13" s="16">
        <f t="shared" si="0"/>
        <v>8</v>
      </c>
      <c r="C13" s="16" t="s">
        <v>148</v>
      </c>
      <c r="D13" s="16" t="s">
        <v>15</v>
      </c>
      <c r="E13" s="2">
        <f>AVERAGE('Pouso Alegre 01'!$E17,'Pouso Alegre 02'!$E17,'Pouso Alegre 03'!$E17)</f>
        <v>3.6233333333333335</v>
      </c>
      <c r="F13" s="2">
        <f>MAX('Pouso Alegre 01'!$E17,'Pouso Alegre 02'!$E17,'Pouso Alegre 03'!$E17)</f>
        <v>4</v>
      </c>
      <c r="G13" s="2">
        <f>MIN('Pouso Alegre 01'!$E17,'Pouso Alegre 02'!$E17,'Pouso Alegre 03'!$E17)</f>
        <v>3.1</v>
      </c>
      <c r="H13" s="2">
        <f>MEDIAN('Pouso Alegre 01'!$E17,'Pouso Alegre 02'!$E17,'Pouso Alegre 03'!$E17)</f>
        <v>3.77</v>
      </c>
      <c r="I13" s="8">
        <f>AVEDEV('Pouso Alegre 01'!$E17,'Pouso Alegre 02'!$E17,'Pouso Alegre 03'!$E17)</f>
        <v>0.3488888888888888</v>
      </c>
      <c r="J13" s="8">
        <f>_xlfn.STDEV.S('Pouso Alegre 01'!$E17,'Pouso Alegre 02'!$E17,'Pouso Alegre 03'!$E17)</f>
        <v>0.46758243479982542</v>
      </c>
      <c r="K13" s="8">
        <f>_xlfn.VAR.S('Pouso Alegre 01'!$E17,'Pouso Alegre 02'!$E17,'Pouso Alegre 03'!$E17)</f>
        <v>0.21863333333333301</v>
      </c>
    </row>
    <row r="14" spans="2:11" x14ac:dyDescent="0.25">
      <c r="B14" s="16">
        <f t="shared" si="0"/>
        <v>9</v>
      </c>
      <c r="C14" s="16" t="s">
        <v>149</v>
      </c>
      <c r="D14" s="16" t="s">
        <v>15</v>
      </c>
      <c r="E14" s="2">
        <f>AVERAGE('Pouso Alegre 01'!$E18,'Pouso Alegre 02'!$E18,'Pouso Alegre 03'!$E18)</f>
        <v>28.12</v>
      </c>
      <c r="F14" s="2">
        <f>MAX('Pouso Alegre 01'!$E18,'Pouso Alegre 02'!$E18,'Pouso Alegre 03'!$E18)</f>
        <v>28.12</v>
      </c>
      <c r="G14" s="2">
        <f>MIN('Pouso Alegre 01'!$E18,'Pouso Alegre 02'!$E18,'Pouso Alegre 03'!$E18)</f>
        <v>28.12</v>
      </c>
      <c r="H14" s="2">
        <f>MEDIAN('Pouso Alegre 01'!$E18,'Pouso Alegre 02'!$E18,'Pouso Alegre 03'!$E18)</f>
        <v>28.12</v>
      </c>
      <c r="I14" s="8">
        <f>AVEDEV('Pouso Alegre 01'!$E18,'Pouso Alegre 02'!$E18,'Pouso Alegre 03'!$E18)</f>
        <v>0</v>
      </c>
      <c r="J14" s="8">
        <v>0</v>
      </c>
      <c r="K14" s="8">
        <v>0</v>
      </c>
    </row>
    <row r="15" spans="2:11" x14ac:dyDescent="0.25">
      <c r="B15" s="16">
        <f t="shared" si="0"/>
        <v>10</v>
      </c>
      <c r="C15" s="16" t="s">
        <v>150</v>
      </c>
      <c r="D15" s="16" t="s">
        <v>15</v>
      </c>
      <c r="E15" s="2">
        <f>AVERAGE('Pouso Alegre 01'!$E19,'Pouso Alegre 02'!$E19,'Pouso Alegre 03'!$E19)</f>
        <v>20.83</v>
      </c>
      <c r="F15" s="2">
        <f>MAX('Pouso Alegre 01'!$E19,'Pouso Alegre 02'!$E19,'Pouso Alegre 03'!$E19)</f>
        <v>20.83</v>
      </c>
      <c r="G15" s="2">
        <f>MIN('Pouso Alegre 01'!$E19,'Pouso Alegre 02'!$E19,'Pouso Alegre 03'!$E19)</f>
        <v>20.83</v>
      </c>
      <c r="H15" s="2">
        <f>MEDIAN('Pouso Alegre 01'!$E19,'Pouso Alegre 02'!$E19,'Pouso Alegre 03'!$E19)</f>
        <v>20.83</v>
      </c>
      <c r="I15" s="8">
        <f>AVEDEV('Pouso Alegre 01'!$E19,'Pouso Alegre 02'!$E19,'Pouso Alegre 03'!$E19)</f>
        <v>0</v>
      </c>
      <c r="J15" s="8">
        <v>0</v>
      </c>
      <c r="K15" s="8">
        <v>0</v>
      </c>
    </row>
    <row r="16" spans="2:11" x14ac:dyDescent="0.25">
      <c r="B16" s="16">
        <f t="shared" si="0"/>
        <v>11</v>
      </c>
      <c r="C16" s="16" t="s">
        <v>151</v>
      </c>
      <c r="D16" s="16" t="s">
        <v>17</v>
      </c>
      <c r="E16" s="2">
        <f>AVERAGE('Pouso Alegre 01'!$E20,'Pouso Alegre 02'!$E20,'Pouso Alegre 03'!$E20)</f>
        <v>3.25</v>
      </c>
      <c r="F16" s="2">
        <f>MAX('Pouso Alegre 01'!$E20,'Pouso Alegre 02'!$E20,'Pouso Alegre 03'!$E20)</f>
        <v>4.45</v>
      </c>
      <c r="G16" s="2">
        <f>MIN('Pouso Alegre 01'!$E20,'Pouso Alegre 02'!$E20,'Pouso Alegre 03'!$E20)</f>
        <v>2.5</v>
      </c>
      <c r="H16" s="2">
        <f>MEDIAN('Pouso Alegre 01'!$E20,'Pouso Alegre 02'!$E20,'Pouso Alegre 03'!$E20)</f>
        <v>2.8</v>
      </c>
      <c r="I16" s="8">
        <f>AVEDEV('Pouso Alegre 01'!$E20,'Pouso Alegre 02'!$E20,'Pouso Alegre 03'!$E20)</f>
        <v>0.80000000000000016</v>
      </c>
      <c r="J16" s="8">
        <f>_xlfn.STDEV.S('Pouso Alegre 01'!$E20,'Pouso Alegre 02'!$E20,'Pouso Alegre 03'!$E20)</f>
        <v>1.0499999999999996</v>
      </c>
      <c r="K16" s="8">
        <f>_xlfn.VAR.S('Pouso Alegre 01'!$E20,'Pouso Alegre 02'!$E20,'Pouso Alegre 03'!$E20)</f>
        <v>1.1024999999999991</v>
      </c>
    </row>
    <row r="17" spans="2:11" x14ac:dyDescent="0.25">
      <c r="B17" s="16">
        <f t="shared" si="0"/>
        <v>12</v>
      </c>
      <c r="C17" s="16" t="s">
        <v>152</v>
      </c>
      <c r="D17" s="16" t="s">
        <v>15</v>
      </c>
      <c r="E17" s="2">
        <f>AVERAGE('Pouso Alegre 01'!$E21,'Pouso Alegre 02'!$E21,'Pouso Alegre 03'!$E21)</f>
        <v>4.1399999999999997</v>
      </c>
      <c r="F17" s="2">
        <f>MAX('Pouso Alegre 01'!$E21,'Pouso Alegre 02'!$E21,'Pouso Alegre 03'!$E21)</f>
        <v>4.5199999999999996</v>
      </c>
      <c r="G17" s="2">
        <f>MIN('Pouso Alegre 01'!$E21,'Pouso Alegre 02'!$E21,'Pouso Alegre 03'!$E21)</f>
        <v>3.9</v>
      </c>
      <c r="H17" s="2">
        <f>MEDIAN('Pouso Alegre 01'!$E21,'Pouso Alegre 02'!$E21,'Pouso Alegre 03'!$E21)</f>
        <v>4</v>
      </c>
      <c r="I17" s="8">
        <f>AVEDEV('Pouso Alegre 01'!$E21,'Pouso Alegre 02'!$E21,'Pouso Alegre 03'!$E21)</f>
        <v>0.25333333333333313</v>
      </c>
      <c r="J17" s="8">
        <f>_xlfn.STDEV.S('Pouso Alegre 01'!$E21,'Pouso Alegre 02'!$E21,'Pouso Alegre 03'!$E21)</f>
        <v>0.33286633954186451</v>
      </c>
      <c r="K17" s="8">
        <f>_xlfn.VAR.S('Pouso Alegre 01'!$E21,'Pouso Alegre 02'!$E21,'Pouso Alegre 03'!$E21)</f>
        <v>0.11079999999999984</v>
      </c>
    </row>
    <row r="18" spans="2:11" x14ac:dyDescent="0.25">
      <c r="B18" s="16">
        <f t="shared" si="0"/>
        <v>13</v>
      </c>
      <c r="C18" s="16" t="s">
        <v>153</v>
      </c>
      <c r="D18" s="16" t="s">
        <v>15</v>
      </c>
      <c r="E18" s="2">
        <f>AVERAGE('Pouso Alegre 01'!$E22,'Pouso Alegre 02'!$E22,'Pouso Alegre 03'!$E22)</f>
        <v>4.1166666666666663</v>
      </c>
      <c r="F18" s="2">
        <f>MAX('Pouso Alegre 01'!$E22,'Pouso Alegre 02'!$E22,'Pouso Alegre 03'!$E22)</f>
        <v>4.5</v>
      </c>
      <c r="G18" s="2">
        <f>MIN('Pouso Alegre 01'!$E22,'Pouso Alegre 02'!$E22,'Pouso Alegre 03'!$E22)</f>
        <v>3.85</v>
      </c>
      <c r="H18" s="2">
        <f>MEDIAN('Pouso Alegre 01'!$E22,'Pouso Alegre 02'!$E22,'Pouso Alegre 03'!$E22)</f>
        <v>4</v>
      </c>
      <c r="I18" s="8">
        <f>AVEDEV('Pouso Alegre 01'!$E22,'Pouso Alegre 02'!$E22,'Pouso Alegre 03'!$E22)</f>
        <v>0.25555555555555537</v>
      </c>
      <c r="J18" s="8">
        <f>_xlfn.STDEV.S('Pouso Alegre 01'!$E22,'Pouso Alegre 02'!$E22,'Pouso Alegre 03'!$E22)</f>
        <v>0.34034296427770228</v>
      </c>
      <c r="K18" s="8">
        <f>_xlfn.VAR.S('Pouso Alegre 01'!$E22,'Pouso Alegre 02'!$E22,'Pouso Alegre 03'!$E22)</f>
        <v>0.11583333333333332</v>
      </c>
    </row>
    <row r="19" spans="2:11" x14ac:dyDescent="0.25">
      <c r="B19" s="16">
        <f t="shared" si="0"/>
        <v>14</v>
      </c>
      <c r="C19" s="16" t="s">
        <v>154</v>
      </c>
      <c r="D19" s="16" t="s">
        <v>15</v>
      </c>
      <c r="E19" s="2">
        <f>AVERAGE('Pouso Alegre 01'!$E23,'Pouso Alegre 02'!$E23,'Pouso Alegre 03'!$E23)</f>
        <v>2.4499999999999997</v>
      </c>
      <c r="F19" s="2">
        <f>MAX('Pouso Alegre 01'!$E23,'Pouso Alegre 02'!$E23,'Pouso Alegre 03'!$E23)</f>
        <v>3</v>
      </c>
      <c r="G19" s="2">
        <f>MIN('Pouso Alegre 01'!$E23,'Pouso Alegre 02'!$E23,'Pouso Alegre 03'!$E23)</f>
        <v>1.85</v>
      </c>
      <c r="H19" s="2">
        <f>MEDIAN('Pouso Alegre 01'!$E23,'Pouso Alegre 02'!$E23,'Pouso Alegre 03'!$E23)</f>
        <v>2.5</v>
      </c>
      <c r="I19" s="8">
        <f>AVEDEV('Pouso Alegre 01'!$E23,'Pouso Alegre 02'!$E23,'Pouso Alegre 03'!$E23)</f>
        <v>0.40000000000000008</v>
      </c>
      <c r="J19" s="8">
        <f>_xlfn.STDEV.S('Pouso Alegre 01'!$E23,'Pouso Alegre 02'!$E23,'Pouso Alegre 03'!$E23)</f>
        <v>0.57662812973354094</v>
      </c>
      <c r="K19" s="8">
        <f>_xlfn.VAR.S('Pouso Alegre 01'!$E23,'Pouso Alegre 02'!$E23,'Pouso Alegre 03'!$E23)</f>
        <v>0.33250000000000135</v>
      </c>
    </row>
    <row r="20" spans="2:11" x14ac:dyDescent="0.25">
      <c r="B20" s="16">
        <f t="shared" si="0"/>
        <v>15</v>
      </c>
      <c r="C20" s="16" t="s">
        <v>155</v>
      </c>
      <c r="D20" s="16" t="s">
        <v>15</v>
      </c>
      <c r="E20" s="2">
        <f>AVERAGE('Pouso Alegre 01'!$E24,'Pouso Alegre 02'!$E24,'Pouso Alegre 03'!$E24)</f>
        <v>2.5</v>
      </c>
      <c r="F20" s="2">
        <f>MAX('Pouso Alegre 01'!$E24,'Pouso Alegre 02'!$E24,'Pouso Alegre 03'!$E24)</f>
        <v>2.5</v>
      </c>
      <c r="G20" s="2">
        <f>MIN('Pouso Alegre 01'!$E24,'Pouso Alegre 02'!$E24,'Pouso Alegre 03'!$E24)</f>
        <v>2.5</v>
      </c>
      <c r="H20" s="2">
        <f>MEDIAN('Pouso Alegre 01'!$E24,'Pouso Alegre 02'!$E24,'Pouso Alegre 03'!$E24)</f>
        <v>2.5</v>
      </c>
      <c r="I20" s="8">
        <f>AVEDEV('Pouso Alegre 01'!$E24,'Pouso Alegre 02'!$E24,'Pouso Alegre 03'!$E24)</f>
        <v>0</v>
      </c>
      <c r="J20" s="8">
        <f>_xlfn.STDEV.S('Pouso Alegre 01'!$E24,'Pouso Alegre 02'!$E24,'Pouso Alegre 03'!$E24)</f>
        <v>0</v>
      </c>
      <c r="K20" s="8">
        <f>_xlfn.VAR.S('Pouso Alegre 01'!$E24,'Pouso Alegre 02'!$E24,'Pouso Alegre 03'!$E24)</f>
        <v>0</v>
      </c>
    </row>
    <row r="21" spans="2:11" x14ac:dyDescent="0.25">
      <c r="B21" s="16">
        <f t="shared" si="0"/>
        <v>16</v>
      </c>
      <c r="C21" s="16" t="s">
        <v>156</v>
      </c>
      <c r="D21" s="16" t="s">
        <v>15</v>
      </c>
      <c r="E21" s="2">
        <f>AVERAGE('Pouso Alegre 01'!$E25,'Pouso Alegre 02'!$E25,'Pouso Alegre 03'!$E25)</f>
        <v>17.184999999999999</v>
      </c>
      <c r="F21" s="2">
        <f>MAX('Pouso Alegre 01'!$E25,'Pouso Alegre 02'!$E25,'Pouso Alegre 03'!$E25)</f>
        <v>18.75</v>
      </c>
      <c r="G21" s="2">
        <f>MIN('Pouso Alegre 01'!$E25,'Pouso Alegre 02'!$E25,'Pouso Alegre 03'!$E25)</f>
        <v>15.62</v>
      </c>
      <c r="H21" s="2">
        <f>MEDIAN('Pouso Alegre 01'!$E25,'Pouso Alegre 02'!$E25,'Pouso Alegre 03'!$E25)</f>
        <v>17.184999999999999</v>
      </c>
      <c r="I21" s="8">
        <f>AVEDEV('Pouso Alegre 01'!$E25,'Pouso Alegre 02'!$E25,'Pouso Alegre 03'!$E25)</f>
        <v>1.5650000000000004</v>
      </c>
      <c r="J21" s="8">
        <f>_xlfn.STDEV.S('Pouso Alegre 01'!$E25,'Pouso Alegre 02'!$E25,'Pouso Alegre 03'!$E25)</f>
        <v>2.2132442251138942</v>
      </c>
      <c r="K21" s="8">
        <f>_xlfn.VAR.S('Pouso Alegre 01'!$E25,'Pouso Alegre 02'!$E25,'Pouso Alegre 03'!$E25)</f>
        <v>4.8984500000000022</v>
      </c>
    </row>
    <row r="22" spans="2:11" x14ac:dyDescent="0.25">
      <c r="B22" s="16">
        <f t="shared" si="0"/>
        <v>17</v>
      </c>
      <c r="C22" s="16" t="s">
        <v>157</v>
      </c>
      <c r="D22" s="16" t="s">
        <v>15</v>
      </c>
      <c r="E22" s="2">
        <f>AVERAGE('Pouso Alegre 01'!$E26,'Pouso Alegre 02'!$E26,'Pouso Alegre 03'!$E26)</f>
        <v>6.25</v>
      </c>
      <c r="F22" s="2">
        <f>MAX('Pouso Alegre 01'!$E26,'Pouso Alegre 02'!$E26,'Pouso Alegre 03'!$E26)</f>
        <v>6.5</v>
      </c>
      <c r="G22" s="2">
        <f>MIN('Pouso Alegre 01'!$E26,'Pouso Alegre 02'!$E26,'Pouso Alegre 03'!$E26)</f>
        <v>6</v>
      </c>
      <c r="H22" s="2">
        <f>MEDIAN('Pouso Alegre 01'!$E26,'Pouso Alegre 02'!$E26,'Pouso Alegre 03'!$E26)</f>
        <v>6.25</v>
      </c>
      <c r="I22" s="8">
        <f>AVEDEV('Pouso Alegre 01'!$E26,'Pouso Alegre 02'!$E26,'Pouso Alegre 03'!$E26)</f>
        <v>0.25</v>
      </c>
      <c r="J22" s="8">
        <f>_xlfn.STDEV.S('Pouso Alegre 01'!$E26,'Pouso Alegre 02'!$E26,'Pouso Alegre 03'!$E26)</f>
        <v>0.35355339059327379</v>
      </c>
      <c r="K22" s="8">
        <f>_xlfn.VAR.S('Pouso Alegre 01'!$E26,'Pouso Alegre 02'!$E26,'Pouso Alegre 03'!$E26)</f>
        <v>0.125</v>
      </c>
    </row>
    <row r="23" spans="2:11" x14ac:dyDescent="0.25">
      <c r="B23" s="16">
        <f t="shared" si="0"/>
        <v>18</v>
      </c>
      <c r="C23" s="16" t="s">
        <v>158</v>
      </c>
      <c r="D23" s="16" t="s">
        <v>15</v>
      </c>
      <c r="E23" s="2">
        <f>AVERAGE('Pouso Alegre 01'!$E27,'Pouso Alegre 02'!$E27,'Pouso Alegre 03'!$E27)</f>
        <v>5.1166666666666663</v>
      </c>
      <c r="F23" s="2">
        <f>MAX('Pouso Alegre 01'!$E27,'Pouso Alegre 02'!$E27,'Pouso Alegre 03'!$E27)</f>
        <v>5.35</v>
      </c>
      <c r="G23" s="2">
        <f>MIN('Pouso Alegre 01'!$E27,'Pouso Alegre 02'!$E27,'Pouso Alegre 03'!$E27)</f>
        <v>5</v>
      </c>
      <c r="H23" s="2">
        <f>MEDIAN('Pouso Alegre 01'!$E27,'Pouso Alegre 02'!$E27,'Pouso Alegre 03'!$E27)</f>
        <v>5</v>
      </c>
      <c r="I23" s="8">
        <f>AVEDEV('Pouso Alegre 01'!$E27,'Pouso Alegre 02'!$E27,'Pouso Alegre 03'!$E27)</f>
        <v>0.15555555555555531</v>
      </c>
      <c r="J23" s="8">
        <f>_xlfn.STDEV.S('Pouso Alegre 01'!$E27,'Pouso Alegre 02'!$E27,'Pouso Alegre 03'!$E27)</f>
        <v>0.20207259421636881</v>
      </c>
      <c r="K23" s="8">
        <f>_xlfn.VAR.S('Pouso Alegre 01'!$E27,'Pouso Alegre 02'!$E27,'Pouso Alegre 03'!$E27)</f>
        <v>4.0833333333333249E-2</v>
      </c>
    </row>
    <row r="24" spans="2:11" x14ac:dyDescent="0.25">
      <c r="B24" s="16">
        <f t="shared" si="0"/>
        <v>19</v>
      </c>
      <c r="C24" s="16" t="s">
        <v>159</v>
      </c>
      <c r="D24" s="16" t="s">
        <v>15</v>
      </c>
      <c r="E24" s="2" t="s">
        <v>97</v>
      </c>
      <c r="F24" s="2" t="s">
        <v>97</v>
      </c>
      <c r="G24" s="2" t="s">
        <v>97</v>
      </c>
      <c r="H24" s="2" t="s">
        <v>97</v>
      </c>
      <c r="I24" s="8" t="s">
        <v>97</v>
      </c>
      <c r="J24" s="8" t="s">
        <v>97</v>
      </c>
      <c r="K24" s="8" t="s">
        <v>97</v>
      </c>
    </row>
    <row r="25" spans="2:11" x14ac:dyDescent="0.25">
      <c r="B25" s="16">
        <f t="shared" si="0"/>
        <v>20</v>
      </c>
      <c r="C25" s="16" t="s">
        <v>160</v>
      </c>
      <c r="D25" s="16" t="s">
        <v>18</v>
      </c>
      <c r="E25" s="2">
        <f>AVERAGE('Pouso Alegre 01'!$E29,'Pouso Alegre 02'!$E29,'Pouso Alegre 03'!$E29)</f>
        <v>2.1</v>
      </c>
      <c r="F25" s="2">
        <f>MAX('Pouso Alegre 01'!$E29,'Pouso Alegre 02'!$E29,'Pouso Alegre 03'!$E29)</f>
        <v>2.1</v>
      </c>
      <c r="G25" s="2">
        <f>MIN('Pouso Alegre 01'!$E29,'Pouso Alegre 02'!$E29,'Pouso Alegre 03'!$E29)</f>
        <v>2.1</v>
      </c>
      <c r="H25" s="2">
        <f>MEDIAN('Pouso Alegre 01'!$E29,'Pouso Alegre 02'!$E29,'Pouso Alegre 03'!$E29)</f>
        <v>2.1</v>
      </c>
      <c r="I25" s="8">
        <f>AVEDEV('Pouso Alegre 01'!$E29,'Pouso Alegre 02'!$E29,'Pouso Alegre 03'!$E29)</f>
        <v>0</v>
      </c>
      <c r="J25" s="8">
        <v>0</v>
      </c>
      <c r="K25" s="8">
        <v>0</v>
      </c>
    </row>
    <row r="26" spans="2:11" x14ac:dyDescent="0.25">
      <c r="B26" s="16">
        <f t="shared" si="0"/>
        <v>21</v>
      </c>
      <c r="C26" s="16" t="s">
        <v>161</v>
      </c>
      <c r="D26" s="16" t="s">
        <v>15</v>
      </c>
      <c r="E26" s="2">
        <f>AVERAGE('Pouso Alegre 01'!$E30,'Pouso Alegre 02'!$E30,'Pouso Alegre 03'!$E30)</f>
        <v>3.34</v>
      </c>
      <c r="F26" s="2">
        <f>MAX('Pouso Alegre 01'!$E30,'Pouso Alegre 02'!$E30,'Pouso Alegre 03'!$E30)</f>
        <v>4</v>
      </c>
      <c r="G26" s="2">
        <f>MIN('Pouso Alegre 01'!$E30,'Pouso Alegre 02'!$E30,'Pouso Alegre 03'!$E30)</f>
        <v>2.02</v>
      </c>
      <c r="H26" s="2">
        <f>MEDIAN('Pouso Alegre 01'!$E30,'Pouso Alegre 02'!$E30,'Pouso Alegre 03'!$E30)</f>
        <v>4</v>
      </c>
      <c r="I26" s="8">
        <f>AVEDEV('Pouso Alegre 01'!$E30,'Pouso Alegre 02'!$E30,'Pouso Alegre 03'!$E30)</f>
        <v>0.88</v>
      </c>
      <c r="J26" s="8">
        <f>_xlfn.STDEV.S('Pouso Alegre 01'!$E30,'Pouso Alegre 02'!$E30,'Pouso Alegre 03'!$E30)</f>
        <v>1.1431535329954585</v>
      </c>
      <c r="K26" s="8">
        <f>_xlfn.VAR.S('Pouso Alegre 01'!$E30,'Pouso Alegre 02'!$E30,'Pouso Alegre 03'!$E30)</f>
        <v>1.3067999999999991</v>
      </c>
    </row>
    <row r="27" spans="2:11" x14ac:dyDescent="0.25">
      <c r="B27" s="16">
        <f t="shared" si="0"/>
        <v>22</v>
      </c>
      <c r="C27" s="16" t="s">
        <v>171</v>
      </c>
      <c r="D27" s="16" t="s">
        <v>15</v>
      </c>
      <c r="E27" s="2">
        <f>AVERAGE('Pouso Alegre 01'!$E31,'Pouso Alegre 02'!$E31,'Pouso Alegre 03'!$E31)</f>
        <v>3.34</v>
      </c>
      <c r="F27" s="2">
        <f>MAX('Pouso Alegre 01'!$E31,'Pouso Alegre 02'!$E31,'Pouso Alegre 03'!$E31)</f>
        <v>4</v>
      </c>
      <c r="G27" s="2">
        <f>MIN('Pouso Alegre 01'!$E31,'Pouso Alegre 02'!$E31,'Pouso Alegre 03'!$E31)</f>
        <v>2.02</v>
      </c>
      <c r="H27" s="2">
        <f>MEDIAN('Pouso Alegre 01'!$E31,'Pouso Alegre 02'!$E31,'Pouso Alegre 03'!$E31)</f>
        <v>4</v>
      </c>
      <c r="I27" s="8">
        <f>AVEDEV('Pouso Alegre 01'!$E31,'Pouso Alegre 02'!$E31,'Pouso Alegre 03'!$E31)</f>
        <v>0.88</v>
      </c>
      <c r="J27" s="8">
        <f>_xlfn.STDEV.S('Pouso Alegre 01'!$E31,'Pouso Alegre 02'!$E31,'Pouso Alegre 03'!$E31)</f>
        <v>1.1431535329954585</v>
      </c>
      <c r="K27" s="8">
        <f>_xlfn.VAR.S('Pouso Alegre 01'!$E31,'Pouso Alegre 02'!$E31,'Pouso Alegre 03'!$E31)</f>
        <v>1.3067999999999991</v>
      </c>
    </row>
    <row r="28" spans="2:11" x14ac:dyDescent="0.25">
      <c r="B28" s="16">
        <f>B27+1</f>
        <v>23</v>
      </c>
      <c r="C28" s="16" t="s">
        <v>172</v>
      </c>
      <c r="D28" s="16" t="s">
        <v>15</v>
      </c>
      <c r="E28" s="2">
        <f>AVERAGE('Pouso Alegre 01'!$E32,'Pouso Alegre 02'!$E32,'Pouso Alegre 03'!$E32)</f>
        <v>6.2</v>
      </c>
      <c r="F28" s="2">
        <f>MAX('Pouso Alegre 01'!$E32,'Pouso Alegre 02'!$E32,'Pouso Alegre 03'!$E32)</f>
        <v>7</v>
      </c>
      <c r="G28" s="2">
        <f>MIN('Pouso Alegre 01'!$E32,'Pouso Alegre 02'!$E32,'Pouso Alegre 03'!$E32)</f>
        <v>5.5</v>
      </c>
      <c r="H28" s="2">
        <f>MEDIAN('Pouso Alegre 01'!$E32,'Pouso Alegre 02'!$E32,'Pouso Alegre 03'!$E32)</f>
        <v>6.1</v>
      </c>
      <c r="I28" s="8">
        <f>AVEDEV('Pouso Alegre 01'!$E32,'Pouso Alegre 02'!$E32,'Pouso Alegre 03'!$E32)</f>
        <v>0.53333333333333355</v>
      </c>
      <c r="J28" s="8">
        <f>_xlfn.STDEV.S('Pouso Alegre 01'!$E32,'Pouso Alegre 02'!$E32,'Pouso Alegre 03'!$E32)</f>
        <v>0.75498344352707503</v>
      </c>
      <c r="K28" s="8">
        <f>_xlfn.VAR.S('Pouso Alegre 01'!$E32,'Pouso Alegre 02'!$E32,'Pouso Alegre 03'!$E32)</f>
        <v>0.57000000000000006</v>
      </c>
    </row>
    <row r="29" spans="2:11" x14ac:dyDescent="0.25">
      <c r="B29" s="16">
        <f t="shared" si="0"/>
        <v>24</v>
      </c>
      <c r="C29" s="16" t="s">
        <v>162</v>
      </c>
      <c r="D29" s="16" t="s">
        <v>15</v>
      </c>
      <c r="E29" s="2">
        <f>AVERAGE('Pouso Alegre 01'!$E33,'Pouso Alegre 02'!$E33,'Pouso Alegre 03'!$E33)</f>
        <v>27</v>
      </c>
      <c r="F29" s="2">
        <f>MAX('Pouso Alegre 01'!$E33,'Pouso Alegre 02'!$E33,'Pouso Alegre 03'!$E33)</f>
        <v>27</v>
      </c>
      <c r="G29" s="2">
        <f>MIN('Pouso Alegre 01'!$E33,'Pouso Alegre 02'!$E33,'Pouso Alegre 03'!$E33)</f>
        <v>27</v>
      </c>
      <c r="H29" s="2">
        <f>MEDIAN('Pouso Alegre 01'!$E33,'Pouso Alegre 02'!$E33,'Pouso Alegre 03'!$E33)</f>
        <v>27</v>
      </c>
      <c r="I29" s="8">
        <f>AVEDEV('Pouso Alegre 01'!$E33,'Pouso Alegre 02'!$E33,'Pouso Alegre 03'!$E33)</f>
        <v>0</v>
      </c>
      <c r="J29" s="8">
        <v>0</v>
      </c>
      <c r="K29" s="8">
        <v>0</v>
      </c>
    </row>
    <row r="30" spans="2:11" x14ac:dyDescent="0.25">
      <c r="B30" s="16">
        <f t="shared" si="0"/>
        <v>25</v>
      </c>
      <c r="C30" s="16" t="s">
        <v>163</v>
      </c>
      <c r="D30" s="16" t="s">
        <v>15</v>
      </c>
      <c r="E30" s="2">
        <f>AVERAGE('Pouso Alegre 01'!$E34,'Pouso Alegre 02'!$E34,'Pouso Alegre 03'!$E34)</f>
        <v>16.706666666666667</v>
      </c>
      <c r="F30" s="2">
        <f>MAX('Pouso Alegre 01'!$E34,'Pouso Alegre 02'!$E34,'Pouso Alegre 03'!$E34)</f>
        <v>20</v>
      </c>
      <c r="G30" s="2">
        <f>MIN('Pouso Alegre 01'!$E34,'Pouso Alegre 02'!$E34,'Pouso Alegre 03'!$E34)</f>
        <v>14</v>
      </c>
      <c r="H30" s="2">
        <f>MEDIAN('Pouso Alegre 01'!$E34,'Pouso Alegre 02'!$E34,'Pouso Alegre 03'!$E34)</f>
        <v>16.12</v>
      </c>
      <c r="I30" s="8">
        <f>AVEDEV('Pouso Alegre 01'!$E34,'Pouso Alegre 02'!$E34,'Pouso Alegre 03'!$E34)</f>
        <v>2.1955555555555555</v>
      </c>
      <c r="J30" s="8">
        <f>_xlfn.STDEV.S('Pouso Alegre 01'!$E34,'Pouso Alegre 02'!$E34,'Pouso Alegre 03'!$E34)</f>
        <v>3.0427180831179976</v>
      </c>
      <c r="K30" s="8">
        <f>_xlfn.VAR.S('Pouso Alegre 01'!$E34,'Pouso Alegre 02'!$E34,'Pouso Alegre 03'!$E34)</f>
        <v>9.2581333333332623</v>
      </c>
    </row>
    <row r="31" spans="2:11" x14ac:dyDescent="0.25">
      <c r="B31" s="16">
        <f t="shared" si="0"/>
        <v>26</v>
      </c>
      <c r="C31" s="16" t="s">
        <v>164</v>
      </c>
      <c r="D31" s="16" t="s">
        <v>15</v>
      </c>
      <c r="E31" s="2">
        <f>AVERAGE('Pouso Alegre 01'!$E35,'Pouso Alegre 02'!$E35,'Pouso Alegre 03'!$E35)</f>
        <v>3.2399999999999998</v>
      </c>
      <c r="F31" s="2">
        <f>MAX('Pouso Alegre 01'!$E35,'Pouso Alegre 02'!$E35,'Pouso Alegre 03'!$E35)</f>
        <v>3.69</v>
      </c>
      <c r="G31" s="2">
        <f>MIN('Pouso Alegre 01'!$E35,'Pouso Alegre 02'!$E35,'Pouso Alegre 03'!$E35)</f>
        <v>3</v>
      </c>
      <c r="H31" s="2">
        <f>MEDIAN('Pouso Alegre 01'!$E35,'Pouso Alegre 02'!$E35,'Pouso Alegre 03'!$E35)</f>
        <v>3.03</v>
      </c>
      <c r="I31" s="8">
        <f>AVEDEV('Pouso Alegre 01'!$E35,'Pouso Alegre 02'!$E35,'Pouso Alegre 03'!$E35)</f>
        <v>0.3</v>
      </c>
      <c r="J31" s="8">
        <f>_xlfn.STDEV.S('Pouso Alegre 01'!$E35,'Pouso Alegre 02'!$E35,'Pouso Alegre 03'!$E35)</f>
        <v>0.39</v>
      </c>
      <c r="K31" s="8">
        <f>_xlfn.VAR.S('Pouso Alegre 01'!$E35,'Pouso Alegre 02'!$E35,'Pouso Alegre 03'!$E35)</f>
        <v>0.15210000000000001</v>
      </c>
    </row>
    <row r="32" spans="2:11" x14ac:dyDescent="0.25">
      <c r="B32" s="16">
        <f t="shared" si="0"/>
        <v>27</v>
      </c>
      <c r="C32" s="16" t="s">
        <v>165</v>
      </c>
      <c r="D32" s="16" t="s">
        <v>15</v>
      </c>
      <c r="E32" s="2">
        <f>AVERAGE('Pouso Alegre 01'!$E36,'Pouso Alegre 02'!$E36,'Pouso Alegre 03'!$E36)</f>
        <v>10.666666666666666</v>
      </c>
      <c r="F32" s="2">
        <f>MAX('Pouso Alegre 01'!$E36,'Pouso Alegre 02'!$E36,'Pouso Alegre 03'!$E36)</f>
        <v>15</v>
      </c>
      <c r="G32" s="2">
        <f>MIN('Pouso Alegre 01'!$E36,'Pouso Alegre 02'!$E36,'Pouso Alegre 03'!$E36)</f>
        <v>5</v>
      </c>
      <c r="H32" s="2">
        <f>MEDIAN('Pouso Alegre 01'!$E36,'Pouso Alegre 02'!$E36,'Pouso Alegre 03'!$E36)</f>
        <v>12</v>
      </c>
      <c r="I32" s="8">
        <f>AVEDEV('Pouso Alegre 01'!$E36,'Pouso Alegre 02'!$E36,'Pouso Alegre 03'!$E36)</f>
        <v>3.7777777777777781</v>
      </c>
      <c r="J32" s="8">
        <f>_xlfn.STDEV.S('Pouso Alegre 01'!$E36,'Pouso Alegre 02'!$E36,'Pouso Alegre 03'!$E36)</f>
        <v>5.131601439446885</v>
      </c>
      <c r="K32" s="8">
        <f>_xlfn.VAR.S('Pouso Alegre 01'!$E36,'Pouso Alegre 02'!$E36,'Pouso Alegre 03'!$E36)</f>
        <v>26.333333333333343</v>
      </c>
    </row>
    <row r="33" spans="2:11" x14ac:dyDescent="0.25">
      <c r="B33" s="16">
        <f t="shared" si="0"/>
        <v>28</v>
      </c>
      <c r="C33" s="16" t="s">
        <v>166</v>
      </c>
      <c r="D33" s="16" t="s">
        <v>15</v>
      </c>
      <c r="E33" s="2">
        <f>AVERAGE('Pouso Alegre 01'!$E37,'Pouso Alegre 02'!$E37,'Pouso Alegre 03'!$E37)</f>
        <v>3.6533333333333338</v>
      </c>
      <c r="F33" s="2">
        <f>MAX('Pouso Alegre 01'!$E37,'Pouso Alegre 02'!$E37,'Pouso Alegre 03'!$E37)</f>
        <v>4</v>
      </c>
      <c r="G33" s="2">
        <f>MIN('Pouso Alegre 01'!$E37,'Pouso Alegre 02'!$E37,'Pouso Alegre 03'!$E37)</f>
        <v>3</v>
      </c>
      <c r="H33" s="2">
        <f>MEDIAN('Pouso Alegre 01'!$E37,'Pouso Alegre 02'!$E37,'Pouso Alegre 03'!$E37)</f>
        <v>3.96</v>
      </c>
      <c r="I33" s="8">
        <f>AVEDEV('Pouso Alegre 01'!$E37,'Pouso Alegre 02'!$E37,'Pouso Alegre 03'!$E37)</f>
        <v>0.43555555555555542</v>
      </c>
      <c r="J33" s="8">
        <f>_xlfn.STDEV.S('Pouso Alegre 01'!$E37,'Pouso Alegre 02'!$E37,'Pouso Alegre 03'!$E37)</f>
        <v>0.56615663321499077</v>
      </c>
      <c r="K33" s="8">
        <f>_xlfn.VAR.S('Pouso Alegre 01'!$E37,'Pouso Alegre 02'!$E37,'Pouso Alegre 03'!$E37)</f>
        <v>0.32053333333333356</v>
      </c>
    </row>
    <row r="34" spans="2:11" x14ac:dyDescent="0.25">
      <c r="B34" s="16">
        <f t="shared" si="0"/>
        <v>29</v>
      </c>
      <c r="C34" s="16" t="s">
        <v>167</v>
      </c>
      <c r="D34" s="16" t="s">
        <v>15</v>
      </c>
      <c r="E34" s="2">
        <f>AVERAGE('Pouso Alegre 01'!$E38,'Pouso Alegre 02'!$E38,'Pouso Alegre 03'!$E38)</f>
        <v>5.4833333333333334</v>
      </c>
      <c r="F34" s="2">
        <f>MAX('Pouso Alegre 01'!$E38,'Pouso Alegre 02'!$E38,'Pouso Alegre 03'!$E38)</f>
        <v>5.5</v>
      </c>
      <c r="G34" s="2">
        <f>MIN('Pouso Alegre 01'!$E38,'Pouso Alegre 02'!$E38,'Pouso Alegre 03'!$E38)</f>
        <v>5.45</v>
      </c>
      <c r="H34" s="2">
        <f>MEDIAN('Pouso Alegre 01'!$E38,'Pouso Alegre 02'!$E38,'Pouso Alegre 03'!$E38)</f>
        <v>5.5</v>
      </c>
      <c r="I34" s="8">
        <f>AVEDEV('Pouso Alegre 01'!$E38,'Pouso Alegre 02'!$E38,'Pouso Alegre 03'!$E38)</f>
        <v>2.2222222222222143E-2</v>
      </c>
      <c r="J34" s="8">
        <f>_xlfn.STDEV.S('Pouso Alegre 01'!$E38,'Pouso Alegre 02'!$E38,'Pouso Alegre 03'!$E38)</f>
        <v>2.8867513459481187E-2</v>
      </c>
      <c r="K34" s="8">
        <f>_xlfn.VAR.S('Pouso Alegre 01'!$E38,'Pouso Alegre 02'!$E38,'Pouso Alegre 03'!$E38)</f>
        <v>8.3333333333332753E-4</v>
      </c>
    </row>
    <row r="35" spans="2:11" x14ac:dyDescent="0.25">
      <c r="B35" s="16">
        <f t="shared" si="0"/>
        <v>30</v>
      </c>
      <c r="C35" s="16" t="s">
        <v>168</v>
      </c>
      <c r="D35" s="16" t="s">
        <v>15</v>
      </c>
      <c r="E35" s="2">
        <f>AVERAGE('Pouso Alegre 01'!$E39,'Pouso Alegre 02'!$E39,'Pouso Alegre 03'!$E39)</f>
        <v>12.700000000000001</v>
      </c>
      <c r="F35" s="2">
        <f>MAX('Pouso Alegre 01'!$E39,'Pouso Alegre 02'!$E39,'Pouso Alegre 03'!$E39)</f>
        <v>18</v>
      </c>
      <c r="G35" s="2">
        <f>MIN('Pouso Alegre 01'!$E39,'Pouso Alegre 02'!$E39,'Pouso Alegre 03'!$E39)</f>
        <v>9.1</v>
      </c>
      <c r="H35" s="2">
        <f>MEDIAN('Pouso Alegre 01'!$E39,'Pouso Alegre 02'!$E39,'Pouso Alegre 03'!$E39)</f>
        <v>11</v>
      </c>
      <c r="I35" s="8">
        <f>AVEDEV('Pouso Alegre 01'!$E39,'Pouso Alegre 02'!$E39,'Pouso Alegre 03'!$E39)</f>
        <v>3.5333333333333337</v>
      </c>
      <c r="J35" s="8">
        <f>_xlfn.STDEV.S('Pouso Alegre 01'!$E39,'Pouso Alegre 02'!$E39,'Pouso Alegre 03'!$E39)</f>
        <v>4.6872166581031802</v>
      </c>
      <c r="K35" s="8">
        <f>_xlfn.VAR.S('Pouso Alegre 01'!$E39,'Pouso Alegre 02'!$E39,'Pouso Alegre 03'!$E39)</f>
        <v>21.969999999999942</v>
      </c>
    </row>
    <row r="36" spans="2:11" x14ac:dyDescent="0.25">
      <c r="B36" s="16">
        <f t="shared" si="0"/>
        <v>31</v>
      </c>
      <c r="C36" s="16" t="s">
        <v>169</v>
      </c>
      <c r="D36" s="16" t="s">
        <v>19</v>
      </c>
      <c r="E36" s="2">
        <f>AVERAGE('Pouso Alegre 01'!$E40,'Pouso Alegre 02'!$E40,'Pouso Alegre 03'!$E40)</f>
        <v>9.1333333333333329</v>
      </c>
      <c r="F36" s="2">
        <f>MAX('Pouso Alegre 01'!$E40,'Pouso Alegre 02'!$E40,'Pouso Alegre 03'!$E40)</f>
        <v>15</v>
      </c>
      <c r="G36" s="2">
        <f>MIN('Pouso Alegre 01'!$E40,'Pouso Alegre 02'!$E40,'Pouso Alegre 03'!$E40)</f>
        <v>5.4</v>
      </c>
      <c r="H36" s="2">
        <f>MEDIAN('Pouso Alegre 01'!$E40,'Pouso Alegre 02'!$E40,'Pouso Alegre 03'!$E40)</f>
        <v>7</v>
      </c>
      <c r="I36" s="8">
        <f>AVEDEV('Pouso Alegre 01'!$E40,'Pouso Alegre 02'!$E40,'Pouso Alegre 03'!$E40)</f>
        <v>3.911111111111111</v>
      </c>
      <c r="J36" s="8">
        <f>_xlfn.STDEV.S('Pouso Alegre 01'!$E40,'Pouso Alegre 02'!$E40,'Pouso Alegre 03'!$E40)</f>
        <v>5.1432804058629094</v>
      </c>
      <c r="K36" s="8">
        <f>_xlfn.VAR.S('Pouso Alegre 01'!$E40,'Pouso Alegre 02'!$E40,'Pouso Alegre 03'!$E40)</f>
        <v>26.453333333333333</v>
      </c>
    </row>
    <row r="37" spans="2:11" x14ac:dyDescent="0.25">
      <c r="C37" s="5"/>
    </row>
  </sheetData>
  <sheetProtection algorithmName="SHA-512" hashValue="VeFH7pXiCjRo3R6rqfGuVLZqVd/1eHoLi36xrp2MPvwXiHwbze+2AIAVLqtf8/zBxT8LBKySFNVekkScfgbeyA==" saltValue="vFJtf14lqKh3FpzttO17ng==" spinCount="100000" sheet="1" objects="1" scenarios="1"/>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zoomScale="90" zoomScaleNormal="90" workbookViewId="0"/>
  </sheetViews>
  <sheetFormatPr defaultRowHeight="15" x14ac:dyDescent="0.25"/>
  <cols>
    <col min="3" max="3" width="35.7109375" customWidth="1"/>
    <col min="4" max="4" width="18.42578125" customWidth="1"/>
    <col min="5" max="5" width="11.7109375" style="5" customWidth="1"/>
    <col min="6" max="6" width="10.28515625" customWidth="1"/>
    <col min="7" max="7" width="10.85546875" customWidth="1"/>
    <col min="8" max="8" width="13" style="5" customWidth="1"/>
    <col min="9" max="9" width="16.85546875" style="5" customWidth="1"/>
    <col min="10" max="10" width="18.42578125" customWidth="1"/>
    <col min="11" max="11" width="16.85546875" customWidth="1"/>
  </cols>
  <sheetData>
    <row r="1" spans="2:11" ht="15.75" thickBot="1" x14ac:dyDescent="0.3">
      <c r="C1" s="5"/>
    </row>
    <row r="2" spans="2:11" ht="15.75" thickBot="1" x14ac:dyDescent="0.3">
      <c r="B2" s="74" t="s">
        <v>8</v>
      </c>
      <c r="C2" s="75" t="s">
        <v>196</v>
      </c>
      <c r="D2" s="73"/>
    </row>
    <row r="3" spans="2:11" x14ac:dyDescent="0.25">
      <c r="C3" s="5"/>
    </row>
    <row r="4" spans="2:11" x14ac:dyDescent="0.25">
      <c r="C4" s="5"/>
    </row>
    <row r="5" spans="2:11" x14ac:dyDescent="0.25">
      <c r="B5" s="16" t="s">
        <v>4</v>
      </c>
      <c r="C5" s="16" t="s">
        <v>170</v>
      </c>
      <c r="D5" s="16" t="s">
        <v>5</v>
      </c>
      <c r="E5" s="2" t="s">
        <v>88</v>
      </c>
      <c r="F5" s="2" t="s">
        <v>89</v>
      </c>
      <c r="G5" s="2" t="s">
        <v>90</v>
      </c>
      <c r="H5" s="2" t="s">
        <v>93</v>
      </c>
      <c r="I5" s="1" t="s">
        <v>92</v>
      </c>
      <c r="J5" s="1" t="s">
        <v>91</v>
      </c>
      <c r="K5" s="1" t="s">
        <v>94</v>
      </c>
    </row>
    <row r="6" spans="2:11" x14ac:dyDescent="0.25">
      <c r="B6" s="16">
        <v>1</v>
      </c>
      <c r="C6" s="16" t="s">
        <v>131</v>
      </c>
      <c r="D6" s="16" t="s">
        <v>15</v>
      </c>
      <c r="E6" s="2">
        <f>AVERAGE('Ouro Fino 01'!$E10,'Ouro Fino 02'!$E10,'Ouro Fino 03'!$E10)</f>
        <v>2.3666666666666667</v>
      </c>
      <c r="F6" s="2">
        <f>MAX('Ouro Fino 01'!$E10,'Ouro Fino 02'!$E10,'Ouro Fino 03'!$E10)</f>
        <v>2.5</v>
      </c>
      <c r="G6" s="2">
        <f>MIN('Ouro Fino 01'!$E10,'Ouro Fino 02'!$E10,'Ouro Fino 03'!$E10)</f>
        <v>2.1</v>
      </c>
      <c r="H6" s="2">
        <f>MEDIAN('Ouro Fino 01'!$E10,'Ouro Fino 02'!$E10,'Ouro Fino 03'!$E10)</f>
        <v>2.5</v>
      </c>
      <c r="I6" s="8">
        <f>AVEDEV('Ouro Fino 01'!$E10,'Ouro Fino 02'!$E10,'Ouro Fino 03'!$E10)</f>
        <v>0.17777777777777773</v>
      </c>
      <c r="J6" s="8">
        <f>_xlfn.STDEV.S('Ouro Fino 01'!$E10,'Ouro Fino 02'!$E10,'Ouro Fino 03'!$E10)</f>
        <v>0.23094010767585024</v>
      </c>
      <c r="K6" s="8">
        <f>_xlfn.VAR.S('Ouro Fino 01'!$E10,'Ouro Fino 02'!$E10,'Ouro Fino 03'!$E10)</f>
        <v>5.3333333333333309E-2</v>
      </c>
    </row>
    <row r="7" spans="2:11" x14ac:dyDescent="0.25">
      <c r="B7" s="16">
        <f>B6+1</f>
        <v>2</v>
      </c>
      <c r="C7" s="16" t="s">
        <v>142</v>
      </c>
      <c r="D7" s="16" t="s">
        <v>15</v>
      </c>
      <c r="E7" s="2">
        <f>AVERAGE('Ouro Fino 01'!$E11,'Ouro Fino 02'!$E11,'Ouro Fino 03'!$E11)</f>
        <v>3.86</v>
      </c>
      <c r="F7" s="2">
        <f>MAX('Ouro Fino 01'!$E11,'Ouro Fino 02'!$E11,'Ouro Fino 03'!$E11)</f>
        <v>4.9800000000000004</v>
      </c>
      <c r="G7" s="2">
        <f>MIN('Ouro Fino 01'!$E11,'Ouro Fino 02'!$E11,'Ouro Fino 03'!$E11)</f>
        <v>3</v>
      </c>
      <c r="H7" s="2">
        <f>MEDIAN('Ouro Fino 01'!$E11,'Ouro Fino 02'!$E11,'Ouro Fino 03'!$E11)</f>
        <v>3.6</v>
      </c>
      <c r="I7" s="8">
        <f>AVEDEV('Ouro Fino 01'!$E11,'Ouro Fino 02'!$E11,'Ouro Fino 03'!$E11)</f>
        <v>0.7466666666666667</v>
      </c>
      <c r="J7" s="8">
        <f>_xlfn.STDEV.S('Ouro Fino 01'!$E11,'Ouro Fino 02'!$E11,'Ouro Fino 03'!$E11)</f>
        <v>1.0152832117197659</v>
      </c>
      <c r="K7" s="8">
        <f>_xlfn.VAR.S('Ouro Fino 01'!$E11,'Ouro Fino 02'!$E11,'Ouro Fino 03'!$E11)</f>
        <v>1.0308000000000028</v>
      </c>
    </row>
    <row r="8" spans="2:11" x14ac:dyDescent="0.25">
      <c r="B8" s="16">
        <f t="shared" ref="B8:B36" si="0">B7+1</f>
        <v>3</v>
      </c>
      <c r="C8" s="16" t="s">
        <v>143</v>
      </c>
      <c r="D8" s="16" t="s">
        <v>16</v>
      </c>
      <c r="E8" s="2">
        <f>AVERAGE('Ouro Fino 01'!$E12,'Ouro Fino 02'!$E12,'Ouro Fino 03'!$E12)</f>
        <v>2</v>
      </c>
      <c r="F8" s="2">
        <f>MAX('Ouro Fino 01'!$E12,'Ouro Fino 02'!$E12,'Ouro Fino 03'!$E12)</f>
        <v>2</v>
      </c>
      <c r="G8" s="2">
        <f>MIN('Ouro Fino 01'!$E12,'Ouro Fino 02'!$E12,'Ouro Fino 03'!$E12)</f>
        <v>2</v>
      </c>
      <c r="H8" s="2">
        <f>MEDIAN('Ouro Fino 01'!$E12,'Ouro Fino 02'!$E12,'Ouro Fino 03'!$E12)</f>
        <v>2</v>
      </c>
      <c r="I8" s="8">
        <f>AVEDEV('Ouro Fino 01'!$E12,'Ouro Fino 02'!$E12,'Ouro Fino 03'!$E12)</f>
        <v>0</v>
      </c>
      <c r="J8" s="8">
        <f>_xlfn.STDEV.S('Ouro Fino 01'!$E12,'Ouro Fino 02'!$E12,'Ouro Fino 03'!$E12)</f>
        <v>0</v>
      </c>
      <c r="K8" s="8">
        <f>_xlfn.VAR.S('Ouro Fino 01'!$E12,'Ouro Fino 02'!$E12,'Ouro Fino 03'!$E12)</f>
        <v>0</v>
      </c>
    </row>
    <row r="9" spans="2:11" x14ac:dyDescent="0.25">
      <c r="B9" s="16">
        <f t="shared" si="0"/>
        <v>4</v>
      </c>
      <c r="C9" s="16" t="s">
        <v>144</v>
      </c>
      <c r="D9" s="16" t="s">
        <v>15</v>
      </c>
      <c r="E9" s="2">
        <f>AVERAGE('Ouro Fino 01'!$E13,'Ouro Fino 02'!$E13,'Ouro Fino 03'!$E13)</f>
        <v>3.1433333333333331</v>
      </c>
      <c r="F9" s="2">
        <f>MAX('Ouro Fino 01'!$E13,'Ouro Fino 02'!$E13,'Ouro Fino 03'!$E13)</f>
        <v>3.5</v>
      </c>
      <c r="G9" s="2">
        <f>MIN('Ouro Fino 01'!$E13,'Ouro Fino 02'!$E13,'Ouro Fino 03'!$E13)</f>
        <v>2.95</v>
      </c>
      <c r="H9" s="2">
        <f>MEDIAN('Ouro Fino 01'!$E13,'Ouro Fino 02'!$E13,'Ouro Fino 03'!$E13)</f>
        <v>2.98</v>
      </c>
      <c r="I9" s="8">
        <f>AVEDEV('Ouro Fino 01'!$E13,'Ouro Fino 02'!$E13,'Ouro Fino 03'!$E13)</f>
        <v>0.23777777777777764</v>
      </c>
      <c r="J9" s="8">
        <f>_xlfn.STDEV.S('Ouro Fino 01'!$E13,'Ouro Fino 02'!$E13,'Ouro Fino 03'!$E13)</f>
        <v>0.30924639582917257</v>
      </c>
      <c r="K9" s="8">
        <f>_xlfn.VAR.S('Ouro Fino 01'!$E13,'Ouro Fino 02'!$E13,'Ouro Fino 03'!$E13)</f>
        <v>9.5633333333333292E-2</v>
      </c>
    </row>
    <row r="10" spans="2:11" x14ac:dyDescent="0.25">
      <c r="B10" s="16">
        <f t="shared" si="0"/>
        <v>5</v>
      </c>
      <c r="C10" s="16" t="s">
        <v>145</v>
      </c>
      <c r="D10" s="16" t="s">
        <v>15</v>
      </c>
      <c r="E10" s="2">
        <f>AVERAGE('Ouro Fino 01'!$E14,'Ouro Fino 02'!$E14,'Ouro Fino 03'!$E14)</f>
        <v>3.16</v>
      </c>
      <c r="F10" s="2">
        <f>MAX('Ouro Fino 01'!$E14,'Ouro Fino 02'!$E14,'Ouro Fino 03'!$E14)</f>
        <v>3.5</v>
      </c>
      <c r="G10" s="2">
        <f>MIN('Ouro Fino 01'!$E14,'Ouro Fino 02'!$E14,'Ouro Fino 03'!$E14)</f>
        <v>2.98</v>
      </c>
      <c r="H10" s="2">
        <f>MEDIAN('Ouro Fino 01'!$E14,'Ouro Fino 02'!$E14,'Ouro Fino 03'!$E14)</f>
        <v>3</v>
      </c>
      <c r="I10" s="8">
        <f>AVEDEV('Ouro Fino 01'!$E14,'Ouro Fino 02'!$E14,'Ouro Fino 03'!$E14)</f>
        <v>0.22666666666666671</v>
      </c>
      <c r="J10" s="8">
        <f>_xlfn.STDEV.S('Ouro Fino 01'!$E14,'Ouro Fino 02'!$E14,'Ouro Fino 03'!$E14)</f>
        <v>0.29461839725312472</v>
      </c>
      <c r="K10" s="8">
        <f>_xlfn.VAR.S('Ouro Fino 01'!$E14,'Ouro Fino 02'!$E14,'Ouro Fino 03'!$E14)</f>
        <v>8.6800000000000002E-2</v>
      </c>
    </row>
    <row r="11" spans="2:11" x14ac:dyDescent="0.25">
      <c r="B11" s="16">
        <f t="shared" si="0"/>
        <v>6</v>
      </c>
      <c r="C11" s="16" t="s">
        <v>146</v>
      </c>
      <c r="D11" s="16" t="s">
        <v>15</v>
      </c>
      <c r="E11" s="2">
        <f>AVERAGE('Ouro Fino 01'!$E15,'Ouro Fino 02'!$E15,'Ouro Fino 03'!$E15)</f>
        <v>3.4950000000000001</v>
      </c>
      <c r="F11" s="2">
        <f>MAX('Ouro Fino 01'!$E15,'Ouro Fino 02'!$E15,'Ouro Fino 03'!$E15)</f>
        <v>3.99</v>
      </c>
      <c r="G11" s="2">
        <f>MIN('Ouro Fino 01'!$E15,'Ouro Fino 02'!$E15,'Ouro Fino 03'!$E15)</f>
        <v>3</v>
      </c>
      <c r="H11" s="2">
        <f>MEDIAN('Ouro Fino 01'!$E15,'Ouro Fino 02'!$E15,'Ouro Fino 03'!$E15)</f>
        <v>3.4950000000000001</v>
      </c>
      <c r="I11" s="8">
        <f>AVEDEV('Ouro Fino 01'!$E15,'Ouro Fino 02'!$E15,'Ouro Fino 03'!$E15)</f>
        <v>0.49500000000000011</v>
      </c>
      <c r="J11" s="8">
        <f>_xlfn.STDEV.S('Ouro Fino 01'!$E15,'Ouro Fino 02'!$E15,'Ouro Fino 03'!$E15)</f>
        <v>0.70003571337468207</v>
      </c>
      <c r="K11" s="8">
        <f>_xlfn.VAR.S('Ouro Fino 01'!$E15,'Ouro Fino 02'!$E15,'Ouro Fino 03'!$E15)</f>
        <v>0.4900500000000001</v>
      </c>
    </row>
    <row r="12" spans="2:11" x14ac:dyDescent="0.25">
      <c r="B12" s="16">
        <f t="shared" si="0"/>
        <v>7</v>
      </c>
      <c r="C12" s="16" t="s">
        <v>147</v>
      </c>
      <c r="D12" s="16" t="s">
        <v>15</v>
      </c>
      <c r="E12" s="2">
        <f>AVERAGE('Ouro Fino 01'!$E16,'Ouro Fino 02'!$E16,'Ouro Fino 03'!$E16)</f>
        <v>4.8600000000000003</v>
      </c>
      <c r="F12" s="2">
        <f>MAX('Ouro Fino 01'!$E16,'Ouro Fino 02'!$E16,'Ouro Fino 03'!$E16)</f>
        <v>5.98</v>
      </c>
      <c r="G12" s="2">
        <f>MIN('Ouro Fino 01'!$E16,'Ouro Fino 02'!$E16,'Ouro Fino 03'!$E16)</f>
        <v>3.6</v>
      </c>
      <c r="H12" s="2">
        <f>MEDIAN('Ouro Fino 01'!$E16,'Ouro Fino 02'!$E16,'Ouro Fino 03'!$E16)</f>
        <v>5</v>
      </c>
      <c r="I12" s="8">
        <f>AVEDEV('Ouro Fino 01'!$E16,'Ouro Fino 02'!$E16,'Ouro Fino 03'!$E16)</f>
        <v>0.84</v>
      </c>
      <c r="J12" s="8">
        <f>_xlfn.STDEV.S('Ouro Fino 01'!$E16,'Ouro Fino 02'!$E16,'Ouro Fino 03'!$E16)</f>
        <v>1.1961605243444564</v>
      </c>
      <c r="K12" s="8">
        <f>_xlfn.VAR.S('Ouro Fino 01'!$E16,'Ouro Fino 02'!$E16,'Ouro Fino 03'!$E16)</f>
        <v>1.430800000000005</v>
      </c>
    </row>
    <row r="13" spans="2:11" x14ac:dyDescent="0.25">
      <c r="B13" s="16">
        <f t="shared" si="0"/>
        <v>8</v>
      </c>
      <c r="C13" s="16" t="s">
        <v>148</v>
      </c>
      <c r="D13" s="16" t="s">
        <v>15</v>
      </c>
      <c r="E13" s="2">
        <f>AVERAGE('Ouro Fino 01'!$E17,'Ouro Fino 02'!$E17,'Ouro Fino 03'!$E17)</f>
        <v>3.2266666666666666</v>
      </c>
      <c r="F13" s="2">
        <f>MAX('Ouro Fino 01'!$E17,'Ouro Fino 02'!$E17,'Ouro Fino 03'!$E17)</f>
        <v>3.69</v>
      </c>
      <c r="G13" s="2">
        <f>MIN('Ouro Fino 01'!$E17,'Ouro Fino 02'!$E17,'Ouro Fino 03'!$E17)</f>
        <v>2.99</v>
      </c>
      <c r="H13" s="2">
        <f>MEDIAN('Ouro Fino 01'!$E17,'Ouro Fino 02'!$E17,'Ouro Fino 03'!$E17)</f>
        <v>3</v>
      </c>
      <c r="I13" s="8">
        <f>AVEDEV('Ouro Fino 01'!$E17,'Ouro Fino 02'!$E17,'Ouro Fino 03'!$E17)</f>
        <v>0.30888888888888877</v>
      </c>
      <c r="J13" s="8">
        <f>_xlfn.STDEV.S('Ouro Fino 01'!$E17,'Ouro Fino 02'!$E17,'Ouro Fino 03'!$E17)</f>
        <v>0.40128958787057262</v>
      </c>
      <c r="K13" s="8">
        <f>_xlfn.VAR.S('Ouro Fino 01'!$E17,'Ouro Fino 02'!$E17,'Ouro Fino 03'!$E17)</f>
        <v>0.16103333333333403</v>
      </c>
    </row>
    <row r="14" spans="2:11" x14ac:dyDescent="0.25">
      <c r="B14" s="16">
        <f t="shared" si="0"/>
        <v>9</v>
      </c>
      <c r="C14" s="16" t="s">
        <v>149</v>
      </c>
      <c r="D14" s="16" t="s">
        <v>15</v>
      </c>
      <c r="E14" s="2">
        <f>AVERAGE('Ouro Fino 01'!$E18,'Ouro Fino 02'!$E18,'Ouro Fino 03'!$E18)</f>
        <v>25.9</v>
      </c>
      <c r="F14" s="2">
        <f>MAX('Ouro Fino 01'!$E18,'Ouro Fino 02'!$E18,'Ouro Fino 03'!$E18)</f>
        <v>26.9</v>
      </c>
      <c r="G14" s="2">
        <f>MIN('Ouro Fino 01'!$E18,'Ouro Fino 02'!$E18,'Ouro Fino 03'!$E18)</f>
        <v>24.9</v>
      </c>
      <c r="H14" s="2">
        <f>MEDIAN('Ouro Fino 01'!$E18,'Ouro Fino 02'!$E18,'Ouro Fino 03'!$E18)</f>
        <v>25.9</v>
      </c>
      <c r="I14" s="8">
        <f>AVEDEV('Ouro Fino 01'!$E18,'Ouro Fino 02'!$E18,'Ouro Fino 03'!$E18)</f>
        <v>1</v>
      </c>
      <c r="J14" s="8">
        <f>_xlfn.STDEV.S('Ouro Fino 01'!$E18,'Ouro Fino 02'!$E18,'Ouro Fino 03'!$E18)</f>
        <v>1.4142135623730951</v>
      </c>
      <c r="K14" s="8">
        <f>_xlfn.VAR.S('Ouro Fino 01'!$E18,'Ouro Fino 02'!$E18,'Ouro Fino 03'!$E18)</f>
        <v>2</v>
      </c>
    </row>
    <row r="15" spans="2:11" x14ac:dyDescent="0.25">
      <c r="B15" s="16">
        <f t="shared" si="0"/>
        <v>10</v>
      </c>
      <c r="C15" s="16" t="s">
        <v>150</v>
      </c>
      <c r="D15" s="16" t="s">
        <v>15</v>
      </c>
      <c r="E15" s="2">
        <f>AVERAGE('Ouro Fino 01'!$E19,'Ouro Fino 02'!$E19,'Ouro Fino 03'!$E19)</f>
        <v>17</v>
      </c>
      <c r="F15" s="2">
        <f>MAX('Ouro Fino 01'!$E19,'Ouro Fino 02'!$E19,'Ouro Fino 03'!$E19)</f>
        <v>17</v>
      </c>
      <c r="G15" s="2">
        <f>MIN('Ouro Fino 01'!$E19,'Ouro Fino 02'!$E19,'Ouro Fino 03'!$E19)</f>
        <v>17</v>
      </c>
      <c r="H15" s="2">
        <f>MEDIAN('Ouro Fino 01'!$E19,'Ouro Fino 02'!$E19,'Ouro Fino 03'!$E19)</f>
        <v>17</v>
      </c>
      <c r="I15" s="8">
        <f>AVEDEV('Ouro Fino 01'!$E19,'Ouro Fino 02'!$E19,'Ouro Fino 03'!$E19)</f>
        <v>0</v>
      </c>
      <c r="J15" s="8">
        <v>0</v>
      </c>
      <c r="K15" s="8">
        <v>0</v>
      </c>
    </row>
    <row r="16" spans="2:11" x14ac:dyDescent="0.25">
      <c r="B16" s="16">
        <f t="shared" si="0"/>
        <v>11</v>
      </c>
      <c r="C16" s="16" t="s">
        <v>151</v>
      </c>
      <c r="D16" s="16" t="s">
        <v>17</v>
      </c>
      <c r="E16" s="2">
        <f>AVERAGE('Ouro Fino 01'!$E20,'Ouro Fino 02'!$E20,'Ouro Fino 03'!$E20)</f>
        <v>4.25</v>
      </c>
      <c r="F16" s="2">
        <f>MAX('Ouro Fino 01'!$E20,'Ouro Fino 02'!$E20,'Ouro Fino 03'!$E20)</f>
        <v>4.5</v>
      </c>
      <c r="G16" s="2">
        <f>MIN('Ouro Fino 01'!$E20,'Ouro Fino 02'!$E20,'Ouro Fino 03'!$E20)</f>
        <v>4</v>
      </c>
      <c r="H16" s="2">
        <f>MEDIAN('Ouro Fino 01'!$E20,'Ouro Fino 02'!$E20,'Ouro Fino 03'!$E20)</f>
        <v>4.25</v>
      </c>
      <c r="I16" s="8">
        <f>AVEDEV('Ouro Fino 01'!$E20,'Ouro Fino 02'!$E20,'Ouro Fino 03'!$E20)</f>
        <v>0.25</v>
      </c>
      <c r="J16" s="8">
        <f>_xlfn.STDEV.S('Ouro Fino 01'!$E20,'Ouro Fino 02'!$E20,'Ouro Fino 03'!$E20)</f>
        <v>0.35355339059327379</v>
      </c>
      <c r="K16" s="8">
        <f>_xlfn.VAR.S('Ouro Fino 01'!$E20,'Ouro Fino 02'!$E20,'Ouro Fino 03'!$E20)</f>
        <v>0.125</v>
      </c>
    </row>
    <row r="17" spans="2:11" x14ac:dyDescent="0.25">
      <c r="B17" s="16">
        <f t="shared" si="0"/>
        <v>12</v>
      </c>
      <c r="C17" s="16" t="s">
        <v>152</v>
      </c>
      <c r="D17" s="16" t="s">
        <v>15</v>
      </c>
      <c r="E17" s="2">
        <f>AVERAGE('Ouro Fino 01'!$E21,'Ouro Fino 02'!$E21,'Ouro Fino 03'!$E21)</f>
        <v>5.18</v>
      </c>
      <c r="F17" s="2">
        <f>MAX('Ouro Fino 01'!$E21,'Ouro Fino 02'!$E21,'Ouro Fino 03'!$E21)</f>
        <v>5.75</v>
      </c>
      <c r="G17" s="2">
        <f>MIN('Ouro Fino 01'!$E21,'Ouro Fino 02'!$E21,'Ouro Fino 03'!$E21)</f>
        <v>4.79</v>
      </c>
      <c r="H17" s="2">
        <f>MEDIAN('Ouro Fino 01'!$E21,'Ouro Fino 02'!$E21,'Ouro Fino 03'!$E21)</f>
        <v>5</v>
      </c>
      <c r="I17" s="8">
        <f>AVEDEV('Ouro Fino 01'!$E21,'Ouro Fino 02'!$E21,'Ouro Fino 03'!$E21)</f>
        <v>0.37999999999999989</v>
      </c>
      <c r="J17" s="8">
        <f>_xlfn.STDEV.S('Ouro Fino 01'!$E21,'Ouro Fino 02'!$E21,'Ouro Fino 03'!$E21)</f>
        <v>0.50467811523782169</v>
      </c>
      <c r="K17" s="8">
        <f>_xlfn.VAR.S('Ouro Fino 01'!$E21,'Ouro Fino 02'!$E21,'Ouro Fino 03'!$E21)</f>
        <v>0.25469999999999998</v>
      </c>
    </row>
    <row r="18" spans="2:11" x14ac:dyDescent="0.25">
      <c r="B18" s="16">
        <f t="shared" si="0"/>
        <v>13</v>
      </c>
      <c r="C18" s="16" t="s">
        <v>153</v>
      </c>
      <c r="D18" s="16" t="s">
        <v>15</v>
      </c>
      <c r="E18" s="2">
        <f>AVERAGE('Ouro Fino 01'!$E22,'Ouro Fino 02'!$E22,'Ouro Fino 03'!$E22)</f>
        <v>4.1966666666666663</v>
      </c>
      <c r="F18" s="2">
        <f>MAX('Ouro Fino 01'!$E22,'Ouro Fino 02'!$E22,'Ouro Fino 03'!$E22)</f>
        <v>4.8</v>
      </c>
      <c r="G18" s="2">
        <f>MIN('Ouro Fino 01'!$E22,'Ouro Fino 02'!$E22,'Ouro Fino 03'!$E22)</f>
        <v>3.5</v>
      </c>
      <c r="H18" s="2">
        <f>MEDIAN('Ouro Fino 01'!$E22,'Ouro Fino 02'!$E22,'Ouro Fino 03'!$E22)</f>
        <v>4.29</v>
      </c>
      <c r="I18" s="8">
        <f>AVEDEV('Ouro Fino 01'!$E22,'Ouro Fino 02'!$E22,'Ouro Fino 03'!$E22)</f>
        <v>0.46444444444444449</v>
      </c>
      <c r="J18" s="8">
        <f>_xlfn.STDEV.S('Ouro Fino 01'!$E22,'Ouro Fino 02'!$E22,'Ouro Fino 03'!$E22)</f>
        <v>0.65500636129226752</v>
      </c>
      <c r="K18" s="8">
        <f>_xlfn.VAR.S('Ouro Fino 01'!$E22,'Ouro Fino 02'!$E22,'Ouro Fino 03'!$E22)</f>
        <v>0.42903333333333649</v>
      </c>
    </row>
    <row r="19" spans="2:11" x14ac:dyDescent="0.25">
      <c r="B19" s="16">
        <f t="shared" si="0"/>
        <v>14</v>
      </c>
      <c r="C19" s="16" t="s">
        <v>154</v>
      </c>
      <c r="D19" s="16" t="s">
        <v>15</v>
      </c>
      <c r="E19" s="2">
        <f>AVERAGE('Ouro Fino 01'!$E23,'Ouro Fino 02'!$E23,'Ouro Fino 03'!$E23)</f>
        <v>2.8933333333333331</v>
      </c>
      <c r="F19" s="2">
        <f>MAX('Ouro Fino 01'!$E23,'Ouro Fino 02'!$E23,'Ouro Fino 03'!$E23)</f>
        <v>3</v>
      </c>
      <c r="G19" s="2">
        <f>MIN('Ouro Fino 01'!$E23,'Ouro Fino 02'!$E23,'Ouro Fino 03'!$E23)</f>
        <v>2.7</v>
      </c>
      <c r="H19" s="2">
        <f>MEDIAN('Ouro Fino 01'!$E23,'Ouro Fino 02'!$E23,'Ouro Fino 03'!$E23)</f>
        <v>2.98</v>
      </c>
      <c r="I19" s="8">
        <f>AVEDEV('Ouro Fino 01'!$E23,'Ouro Fino 02'!$E23,'Ouro Fino 03'!$E23)</f>
        <v>0.12888888888888891</v>
      </c>
      <c r="J19" s="8">
        <f>_xlfn.STDEV.S('Ouro Fino 01'!$E23,'Ouro Fino 02'!$E23,'Ouro Fino 03'!$E23)</f>
        <v>0.16772994167212155</v>
      </c>
      <c r="K19" s="8">
        <f>_xlfn.VAR.S('Ouro Fino 01'!$E23,'Ouro Fino 02'!$E23,'Ouro Fino 03'!$E23)</f>
        <v>2.8133333333333295E-2</v>
      </c>
    </row>
    <row r="20" spans="2:11" x14ac:dyDescent="0.25">
      <c r="B20" s="16">
        <f t="shared" si="0"/>
        <v>15</v>
      </c>
      <c r="C20" s="16" t="s">
        <v>155</v>
      </c>
      <c r="D20" s="16" t="s">
        <v>15</v>
      </c>
      <c r="E20" s="2">
        <f>AVERAGE('Ouro Fino 01'!$E24,'Ouro Fino 02'!$E24,'Ouro Fino 03'!$E24)</f>
        <v>3.5</v>
      </c>
      <c r="F20" s="2">
        <f>MAX('Ouro Fino 01'!$E24,'Ouro Fino 02'!$E24,'Ouro Fino 03'!$E24)</f>
        <v>5</v>
      </c>
      <c r="G20" s="2">
        <f>MIN('Ouro Fino 01'!$E24,'Ouro Fino 02'!$E24,'Ouro Fino 03'!$E24)</f>
        <v>2</v>
      </c>
      <c r="H20" s="2">
        <f>MEDIAN('Ouro Fino 01'!$E24,'Ouro Fino 02'!$E24,'Ouro Fino 03'!$E24)</f>
        <v>3.5</v>
      </c>
      <c r="I20" s="8">
        <f>AVEDEV('Ouro Fino 01'!$E24,'Ouro Fino 02'!$E24,'Ouro Fino 03'!$E24)</f>
        <v>1.5</v>
      </c>
      <c r="J20" s="8">
        <f>_xlfn.STDEV.S('Ouro Fino 01'!$E24,'Ouro Fino 02'!$E24,'Ouro Fino 03'!$E24)</f>
        <v>2.1213203435596424</v>
      </c>
      <c r="K20" s="8">
        <f>_xlfn.VAR.S('Ouro Fino 01'!$E24,'Ouro Fino 02'!$E24,'Ouro Fino 03'!$E24)</f>
        <v>4.5</v>
      </c>
    </row>
    <row r="21" spans="2:11" x14ac:dyDescent="0.25">
      <c r="B21" s="16">
        <f t="shared" si="0"/>
        <v>16</v>
      </c>
      <c r="C21" s="16" t="s">
        <v>156</v>
      </c>
      <c r="D21" s="16" t="s">
        <v>15</v>
      </c>
      <c r="E21" s="2">
        <f>AVERAGE('Ouro Fino 01'!$E25,'Ouro Fino 02'!$E25,'Ouro Fino 03'!$E25)</f>
        <v>19.45</v>
      </c>
      <c r="F21" s="2">
        <f>MAX('Ouro Fino 01'!$E25,'Ouro Fino 02'!$E25,'Ouro Fino 03'!$E25)</f>
        <v>24.9</v>
      </c>
      <c r="G21" s="2">
        <f>MIN('Ouro Fino 01'!$E25,'Ouro Fino 02'!$E25,'Ouro Fino 03'!$E25)</f>
        <v>14</v>
      </c>
      <c r="H21" s="2">
        <f>MEDIAN('Ouro Fino 01'!$E25,'Ouro Fino 02'!$E25,'Ouro Fino 03'!$E25)</f>
        <v>19.45</v>
      </c>
      <c r="I21" s="8">
        <f>AVEDEV('Ouro Fino 01'!$E25,'Ouro Fino 02'!$E25,'Ouro Fino 03'!$E25)</f>
        <v>5.4499999999999993</v>
      </c>
      <c r="J21" s="8">
        <f>_xlfn.STDEV.S('Ouro Fino 01'!$E25,'Ouro Fino 02'!$E25,'Ouro Fino 03'!$E25)</f>
        <v>7.7074639149333661</v>
      </c>
      <c r="K21" s="8">
        <f>_xlfn.VAR.S('Ouro Fino 01'!$E25,'Ouro Fino 02'!$E25,'Ouro Fino 03'!$E25)</f>
        <v>59.404999999999973</v>
      </c>
    </row>
    <row r="22" spans="2:11" x14ac:dyDescent="0.25">
      <c r="B22" s="16">
        <f t="shared" si="0"/>
        <v>17</v>
      </c>
      <c r="C22" s="16" t="s">
        <v>157</v>
      </c>
      <c r="D22" s="16" t="s">
        <v>15</v>
      </c>
      <c r="E22" s="2">
        <f>AVERAGE('Ouro Fino 01'!$E26,'Ouro Fino 02'!$E26,'Ouro Fino 03'!$E26)</f>
        <v>5.496666666666667</v>
      </c>
      <c r="F22" s="2">
        <f>MAX('Ouro Fino 01'!$E26,'Ouro Fino 02'!$E26,'Ouro Fino 03'!$E26)</f>
        <v>6.5</v>
      </c>
      <c r="G22" s="2">
        <f>MIN('Ouro Fino 01'!$E26,'Ouro Fino 02'!$E26,'Ouro Fino 03'!$E26)</f>
        <v>4.99</v>
      </c>
      <c r="H22" s="2">
        <f>MEDIAN('Ouro Fino 01'!$E26,'Ouro Fino 02'!$E26,'Ouro Fino 03'!$E26)</f>
        <v>5</v>
      </c>
      <c r="I22" s="8">
        <f>AVEDEV('Ouro Fino 01'!$E26,'Ouro Fino 02'!$E26,'Ouro Fino 03'!$E26)</f>
        <v>0.66888888888888898</v>
      </c>
      <c r="J22" s="8">
        <f>_xlfn.STDEV.S('Ouro Fino 01'!$E26,'Ouro Fino 02'!$E26,'Ouro Fino 03'!$E26)</f>
        <v>0.86892654081534992</v>
      </c>
      <c r="K22" s="8">
        <f>_xlfn.VAR.S('Ouro Fino 01'!$E26,'Ouro Fino 02'!$E26,'Ouro Fino 03'!$E26)</f>
        <v>0.75503333333332989</v>
      </c>
    </row>
    <row r="23" spans="2:11" x14ac:dyDescent="0.25">
      <c r="B23" s="16">
        <f t="shared" si="0"/>
        <v>18</v>
      </c>
      <c r="C23" s="16" t="s">
        <v>158</v>
      </c>
      <c r="D23" s="16" t="s">
        <v>15</v>
      </c>
      <c r="E23" s="2">
        <f>AVERAGE('Ouro Fino 01'!$E27,'Ouro Fino 02'!$E27,'Ouro Fino 03'!$E27)</f>
        <v>5.9450000000000003</v>
      </c>
      <c r="F23" s="2">
        <f>MAX('Ouro Fino 01'!$E27,'Ouro Fino 02'!$E27,'Ouro Fino 03'!$E27)</f>
        <v>6.89</v>
      </c>
      <c r="G23" s="2">
        <f>MIN('Ouro Fino 01'!$E27,'Ouro Fino 02'!$E27,'Ouro Fino 03'!$E27)</f>
        <v>5</v>
      </c>
      <c r="H23" s="2">
        <f>MEDIAN('Ouro Fino 01'!$E27,'Ouro Fino 02'!$E27,'Ouro Fino 03'!$E27)</f>
        <v>5.9450000000000003</v>
      </c>
      <c r="I23" s="8">
        <f>AVEDEV('Ouro Fino 01'!$E27,'Ouro Fino 02'!$E27,'Ouro Fino 03'!$E27)</f>
        <v>0.94499999999999984</v>
      </c>
      <c r="J23" s="8">
        <f>_xlfn.STDEV.S('Ouro Fino 01'!$E27,'Ouro Fino 02'!$E27,'Ouro Fino 03'!$E27)</f>
        <v>1.3364318164425706</v>
      </c>
      <c r="K23" s="8">
        <f>_xlfn.VAR.S('Ouro Fino 01'!$E27,'Ouro Fino 02'!$E27,'Ouro Fino 03'!$E27)</f>
        <v>1.7860499999999888</v>
      </c>
    </row>
    <row r="24" spans="2:11" x14ac:dyDescent="0.25">
      <c r="B24" s="16">
        <f t="shared" si="0"/>
        <v>19</v>
      </c>
      <c r="C24" s="16" t="s">
        <v>159</v>
      </c>
      <c r="D24" s="16" t="s">
        <v>15</v>
      </c>
      <c r="E24" s="2" t="s">
        <v>97</v>
      </c>
      <c r="F24" s="2" t="s">
        <v>97</v>
      </c>
      <c r="G24" s="2" t="s">
        <v>97</v>
      </c>
      <c r="H24" s="2" t="s">
        <v>97</v>
      </c>
      <c r="I24" s="8" t="s">
        <v>97</v>
      </c>
      <c r="J24" s="8" t="s">
        <v>97</v>
      </c>
      <c r="K24" s="8" t="s">
        <v>97</v>
      </c>
    </row>
    <row r="25" spans="2:11" x14ac:dyDescent="0.25">
      <c r="B25" s="16">
        <f t="shared" si="0"/>
        <v>20</v>
      </c>
      <c r="C25" s="16" t="s">
        <v>160</v>
      </c>
      <c r="D25" s="16" t="s">
        <v>18</v>
      </c>
      <c r="E25" s="2">
        <f>AVERAGE('Ouro Fino 01'!$E29,'Ouro Fino 02'!$E29,'Ouro Fino 03'!$E29)</f>
        <v>2.1</v>
      </c>
      <c r="F25" s="2">
        <f>MAX('Ouro Fino 01'!$E29,'Ouro Fino 02'!$E29,'Ouro Fino 03'!$E29)</f>
        <v>2.1</v>
      </c>
      <c r="G25" s="2">
        <f>MIN('Ouro Fino 01'!$E29,'Ouro Fino 02'!$E29,'Ouro Fino 03'!$E29)</f>
        <v>2.1</v>
      </c>
      <c r="H25" s="2">
        <f>MEDIAN('Ouro Fino 01'!$E29,'Ouro Fino 02'!$E29,'Ouro Fino 03'!$E29)</f>
        <v>2.1</v>
      </c>
      <c r="I25" s="8">
        <f>AVEDEV('Ouro Fino 01'!$E29,'Ouro Fino 02'!$E29,'Ouro Fino 03'!$E29)</f>
        <v>0</v>
      </c>
      <c r="J25" s="8">
        <v>0</v>
      </c>
      <c r="K25" s="8">
        <v>0</v>
      </c>
    </row>
    <row r="26" spans="2:11" x14ac:dyDescent="0.25">
      <c r="B26" s="16">
        <f t="shared" si="0"/>
        <v>21</v>
      </c>
      <c r="C26" s="16" t="s">
        <v>161</v>
      </c>
      <c r="D26" s="16" t="s">
        <v>15</v>
      </c>
      <c r="E26" s="2">
        <f>AVERAGE('Ouro Fino 01'!$E30,'Ouro Fino 02'!$E30,'Ouro Fino 03'!$E30)</f>
        <v>3.6666666666666665</v>
      </c>
      <c r="F26" s="2">
        <f>MAX('Ouro Fino 01'!$E30,'Ouro Fino 02'!$E30,'Ouro Fino 03'!$E30)</f>
        <v>4.5</v>
      </c>
      <c r="G26" s="2">
        <f>MIN('Ouro Fino 01'!$E30,'Ouro Fino 02'!$E30,'Ouro Fino 03'!$E30)</f>
        <v>3</v>
      </c>
      <c r="H26" s="2">
        <f>MEDIAN('Ouro Fino 01'!$E30,'Ouro Fino 02'!$E30,'Ouro Fino 03'!$E30)</f>
        <v>3.5</v>
      </c>
      <c r="I26" s="8">
        <f>AVEDEV('Ouro Fino 01'!$E30,'Ouro Fino 02'!$E30,'Ouro Fino 03'!$E30)</f>
        <v>0.55555555555555547</v>
      </c>
      <c r="J26" s="8">
        <f>_xlfn.STDEV.S('Ouro Fino 01'!$E30,'Ouro Fino 02'!$E30,'Ouro Fino 03'!$E30)</f>
        <v>0.7637626158259726</v>
      </c>
      <c r="K26" s="8">
        <f>_xlfn.VAR.S('Ouro Fino 01'!$E30,'Ouro Fino 02'!$E30,'Ouro Fino 03'!$E30)</f>
        <v>0.58333333333333215</v>
      </c>
    </row>
    <row r="27" spans="2:11" x14ac:dyDescent="0.25">
      <c r="B27" s="16">
        <f t="shared" si="0"/>
        <v>22</v>
      </c>
      <c r="C27" s="16" t="s">
        <v>171</v>
      </c>
      <c r="D27" s="16" t="s">
        <v>15</v>
      </c>
      <c r="E27" s="2">
        <f>AVERAGE('Ouro Fino 01'!$E31,'Ouro Fino 02'!$E31,'Ouro Fino 03'!$E31)</f>
        <v>3.6666666666666665</v>
      </c>
      <c r="F27" s="2">
        <f>MAX('Ouro Fino 01'!$E31,'Ouro Fino 02'!$E31,'Ouro Fino 03'!$E31)</f>
        <v>4.5</v>
      </c>
      <c r="G27" s="2">
        <f>MIN('Ouro Fino 01'!$E31,'Ouro Fino 02'!$E31,'Ouro Fino 03'!$E31)</f>
        <v>3</v>
      </c>
      <c r="H27" s="2">
        <f>MEDIAN('Ouro Fino 01'!$E31,'Ouro Fino 02'!$E31,'Ouro Fino 03'!$E31)</f>
        <v>3.5</v>
      </c>
      <c r="I27" s="8">
        <f>AVEDEV('Ouro Fino 01'!$E31,'Ouro Fino 02'!$E31,'Ouro Fino 03'!$E31)</f>
        <v>0.55555555555555547</v>
      </c>
      <c r="J27" s="8">
        <f>_xlfn.STDEV.S('Ouro Fino 01'!$E31,'Ouro Fino 02'!$E31,'Ouro Fino 03'!$E31)</f>
        <v>0.7637626158259726</v>
      </c>
      <c r="K27" s="8">
        <f>_xlfn.VAR.S('Ouro Fino 01'!$E31,'Ouro Fino 02'!$E31,'Ouro Fino 03'!$E31)</f>
        <v>0.58333333333333215</v>
      </c>
    </row>
    <row r="28" spans="2:11" x14ac:dyDescent="0.25">
      <c r="B28" s="16">
        <f>B27+1</f>
        <v>23</v>
      </c>
      <c r="C28" s="16" t="s">
        <v>172</v>
      </c>
      <c r="D28" s="16" t="s">
        <v>15</v>
      </c>
      <c r="E28" s="2">
        <f>AVERAGE('Ouro Fino 01'!$E32,'Ouro Fino 02'!$E32,'Ouro Fino 03'!$E32)</f>
        <v>8.4333333333333336</v>
      </c>
      <c r="F28" s="2">
        <f>MAX('Ouro Fino 01'!$E32,'Ouro Fino 02'!$E32,'Ouro Fino 03'!$E32)</f>
        <v>9.6</v>
      </c>
      <c r="G28" s="2">
        <f>MIN('Ouro Fino 01'!$E32,'Ouro Fino 02'!$E32,'Ouro Fino 03'!$E32)</f>
        <v>7.7</v>
      </c>
      <c r="H28" s="2">
        <f>MEDIAN('Ouro Fino 01'!$E32,'Ouro Fino 02'!$E32,'Ouro Fino 03'!$E32)</f>
        <v>8</v>
      </c>
      <c r="I28" s="8">
        <f>AVEDEV('Ouro Fino 01'!$E32,'Ouro Fino 02'!$E32,'Ouro Fino 03'!$E32)</f>
        <v>0.77777777777777768</v>
      </c>
      <c r="J28" s="8">
        <f>_xlfn.STDEV.S('Ouro Fino 01'!$E32,'Ouro Fino 02'!$E32,'Ouro Fino 03'!$E32)</f>
        <v>1.0214368964029705</v>
      </c>
      <c r="K28" s="8">
        <f>_xlfn.VAR.S('Ouro Fino 01'!$E32,'Ouro Fino 02'!$E32,'Ouro Fino 03'!$E32)</f>
        <v>1.0433333333333328</v>
      </c>
    </row>
    <row r="29" spans="2:11" x14ac:dyDescent="0.25">
      <c r="B29" s="16">
        <f t="shared" si="0"/>
        <v>24</v>
      </c>
      <c r="C29" s="16" t="s">
        <v>162</v>
      </c>
      <c r="D29" s="16" t="s">
        <v>15</v>
      </c>
      <c r="E29" s="2">
        <f>AVERAGE('Ouro Fino 01'!$E33,'Ouro Fino 02'!$E33,'Ouro Fino 03'!$E33)</f>
        <v>31.25</v>
      </c>
      <c r="F29" s="2">
        <f>MAX('Ouro Fino 01'!$E33,'Ouro Fino 02'!$E33,'Ouro Fino 03'!$E33)</f>
        <v>31.25</v>
      </c>
      <c r="G29" s="2">
        <f>MIN('Ouro Fino 01'!$E33,'Ouro Fino 02'!$E33,'Ouro Fino 03'!$E33)</f>
        <v>31.25</v>
      </c>
      <c r="H29" s="2">
        <f>MEDIAN('Ouro Fino 01'!$E33,'Ouro Fino 02'!$E33,'Ouro Fino 03'!$E33)</f>
        <v>31.25</v>
      </c>
      <c r="I29" s="8">
        <f>AVEDEV('Ouro Fino 01'!$E33,'Ouro Fino 02'!$E33,'Ouro Fino 03'!$E33)</f>
        <v>0</v>
      </c>
      <c r="J29" s="8">
        <v>0</v>
      </c>
      <c r="K29" s="8">
        <v>0</v>
      </c>
    </row>
    <row r="30" spans="2:11" x14ac:dyDescent="0.25">
      <c r="B30" s="16">
        <f t="shared" si="0"/>
        <v>25</v>
      </c>
      <c r="C30" s="16" t="s">
        <v>163</v>
      </c>
      <c r="D30" s="16" t="s">
        <v>15</v>
      </c>
      <c r="E30" s="2">
        <f>AVERAGE('Ouro Fino 01'!$E34,'Ouro Fino 02'!$E34,'Ouro Fino 03'!$E34)</f>
        <v>16</v>
      </c>
      <c r="F30" s="2">
        <f>MAX('Ouro Fino 01'!$E34,'Ouro Fino 02'!$E34,'Ouro Fino 03'!$E34)</f>
        <v>19</v>
      </c>
      <c r="G30" s="2">
        <f>MIN('Ouro Fino 01'!$E34,'Ouro Fino 02'!$E34,'Ouro Fino 03'!$E34)</f>
        <v>14</v>
      </c>
      <c r="H30" s="2">
        <f>MEDIAN('Ouro Fino 01'!$E34,'Ouro Fino 02'!$E34,'Ouro Fino 03'!$E34)</f>
        <v>15</v>
      </c>
      <c r="I30" s="8">
        <f>AVEDEV('Ouro Fino 01'!$E34,'Ouro Fino 02'!$E34,'Ouro Fino 03'!$E34)</f>
        <v>2</v>
      </c>
      <c r="J30" s="8">
        <f>_xlfn.STDEV.S('Ouro Fino 01'!$E34,'Ouro Fino 02'!$E34,'Ouro Fino 03'!$E34)</f>
        <v>2.6457513110645907</v>
      </c>
      <c r="K30" s="8">
        <f>_xlfn.VAR.S('Ouro Fino 01'!$E34,'Ouro Fino 02'!$E34,'Ouro Fino 03'!$E34)</f>
        <v>7</v>
      </c>
    </row>
    <row r="31" spans="2:11" x14ac:dyDescent="0.25">
      <c r="B31" s="16">
        <f t="shared" si="0"/>
        <v>26</v>
      </c>
      <c r="C31" s="16" t="s">
        <v>164</v>
      </c>
      <c r="D31" s="16" t="s">
        <v>15</v>
      </c>
      <c r="E31" s="2">
        <f>AVERAGE('Ouro Fino 01'!$E35,'Ouro Fino 02'!$E35,'Ouro Fino 03'!$E35)</f>
        <v>3.6966666666666668</v>
      </c>
      <c r="F31" s="2">
        <f>MAX('Ouro Fino 01'!$E35,'Ouro Fino 02'!$E35,'Ouro Fino 03'!$E35)</f>
        <v>4.49</v>
      </c>
      <c r="G31" s="2">
        <f>MIN('Ouro Fino 01'!$E35,'Ouro Fino 02'!$E35,'Ouro Fino 03'!$E35)</f>
        <v>3</v>
      </c>
      <c r="H31" s="2">
        <f>MEDIAN('Ouro Fino 01'!$E35,'Ouro Fino 02'!$E35,'Ouro Fino 03'!$E35)</f>
        <v>3.6</v>
      </c>
      <c r="I31" s="8">
        <f>AVEDEV('Ouro Fino 01'!$E35,'Ouro Fino 02'!$E35,'Ouro Fino 03'!$E35)</f>
        <v>0.52888888888888896</v>
      </c>
      <c r="J31" s="8">
        <f>_xlfn.STDEV.S('Ouro Fino 01'!$E35,'Ouro Fino 02'!$E35,'Ouro Fino 03'!$E35)</f>
        <v>0.74968882433536088</v>
      </c>
      <c r="K31" s="8">
        <f>_xlfn.VAR.S('Ouro Fino 01'!$E35,'Ouro Fino 02'!$E35,'Ouro Fino 03'!$E35)</f>
        <v>0.56203333333333561</v>
      </c>
    </row>
    <row r="32" spans="2:11" x14ac:dyDescent="0.25">
      <c r="B32" s="16">
        <f t="shared" si="0"/>
        <v>27</v>
      </c>
      <c r="C32" s="16" t="s">
        <v>165</v>
      </c>
      <c r="D32" s="16" t="s">
        <v>15</v>
      </c>
      <c r="E32" s="2">
        <f>AVERAGE('Ouro Fino 01'!$E36,'Ouro Fino 02'!$E36,'Ouro Fino 03'!$E36)</f>
        <v>10.716666666666667</v>
      </c>
      <c r="F32" s="2">
        <f>MAX('Ouro Fino 01'!$E36,'Ouro Fino 02'!$E36,'Ouro Fino 03'!$E36)</f>
        <v>12</v>
      </c>
      <c r="G32" s="2">
        <f>MIN('Ouro Fino 01'!$E36,'Ouro Fino 02'!$E36,'Ouro Fino 03'!$E36)</f>
        <v>9</v>
      </c>
      <c r="H32" s="2">
        <f>MEDIAN('Ouro Fino 01'!$E36,'Ouro Fino 02'!$E36,'Ouro Fino 03'!$E36)</f>
        <v>11.15</v>
      </c>
      <c r="I32" s="8">
        <f>AVEDEV('Ouro Fino 01'!$E36,'Ouro Fino 02'!$E36,'Ouro Fino 03'!$E36)</f>
        <v>1.1444444444444446</v>
      </c>
      <c r="J32" s="8">
        <f>_xlfn.STDEV.S('Ouro Fino 01'!$E36,'Ouro Fino 02'!$E36,'Ouro Fino 03'!$E36)</f>
        <v>1.5462319791458679</v>
      </c>
      <c r="K32" s="8">
        <f>_xlfn.VAR.S('Ouro Fino 01'!$E36,'Ouro Fino 02'!$E36,'Ouro Fino 03'!$E36)</f>
        <v>2.3908333333333474</v>
      </c>
    </row>
    <row r="33" spans="2:11" x14ac:dyDescent="0.25">
      <c r="B33" s="16">
        <f t="shared" si="0"/>
        <v>28</v>
      </c>
      <c r="C33" s="16" t="s">
        <v>166</v>
      </c>
      <c r="D33" s="16" t="s">
        <v>15</v>
      </c>
      <c r="E33" s="2">
        <f>AVERAGE('Ouro Fino 01'!$E37,'Ouro Fino 02'!$E37,'Ouro Fino 03'!$E37)</f>
        <v>3.5966666666666662</v>
      </c>
      <c r="F33" s="2">
        <f>MAX('Ouro Fino 01'!$E37,'Ouro Fino 02'!$E37,'Ouro Fino 03'!$E37)</f>
        <v>4</v>
      </c>
      <c r="G33" s="2">
        <f>MIN('Ouro Fino 01'!$E37,'Ouro Fino 02'!$E37,'Ouro Fino 03'!$E37)</f>
        <v>3</v>
      </c>
      <c r="H33" s="2">
        <f>MEDIAN('Ouro Fino 01'!$E37,'Ouro Fino 02'!$E37,'Ouro Fino 03'!$E37)</f>
        <v>3.79</v>
      </c>
      <c r="I33" s="8">
        <f>AVEDEV('Ouro Fino 01'!$E37,'Ouro Fino 02'!$E37,'Ouro Fino 03'!$E37)</f>
        <v>0.39777777777777795</v>
      </c>
      <c r="J33" s="8">
        <f>_xlfn.STDEV.S('Ouro Fino 01'!$E37,'Ouro Fino 02'!$E37,'Ouro Fino 03'!$E37)</f>
        <v>0.52728866224615212</v>
      </c>
      <c r="K33" s="8">
        <f>_xlfn.VAR.S('Ouro Fino 01'!$E37,'Ouro Fino 02'!$E37,'Ouro Fino 03'!$E37)</f>
        <v>0.27803333333333669</v>
      </c>
    </row>
    <row r="34" spans="2:11" x14ac:dyDescent="0.25">
      <c r="B34" s="16">
        <f t="shared" si="0"/>
        <v>29</v>
      </c>
      <c r="C34" s="16" t="s">
        <v>167</v>
      </c>
      <c r="D34" s="16" t="s">
        <v>15</v>
      </c>
      <c r="E34" s="2">
        <f>AVERAGE('Ouro Fino 01'!$E38,'Ouro Fino 02'!$E38,'Ouro Fino 03'!$E38)</f>
        <v>6.2600000000000007</v>
      </c>
      <c r="F34" s="2">
        <f>MAX('Ouro Fino 01'!$E38,'Ouro Fino 02'!$E38,'Ouro Fino 03'!$E38)</f>
        <v>6.8</v>
      </c>
      <c r="G34" s="2">
        <f>MIN('Ouro Fino 01'!$E38,'Ouro Fino 02'!$E38,'Ouro Fino 03'!$E38)</f>
        <v>5.98</v>
      </c>
      <c r="H34" s="2">
        <f>MEDIAN('Ouro Fino 01'!$E38,'Ouro Fino 02'!$E38,'Ouro Fino 03'!$E38)</f>
        <v>6</v>
      </c>
      <c r="I34" s="8">
        <f>AVEDEV('Ouro Fino 01'!$E38,'Ouro Fino 02'!$E38,'Ouro Fino 03'!$E38)</f>
        <v>0.36000000000000004</v>
      </c>
      <c r="J34" s="8">
        <f>_xlfn.STDEV.S('Ouro Fino 01'!$E38,'Ouro Fino 02'!$E38,'Ouro Fino 03'!$E38)</f>
        <v>0.46776062254105977</v>
      </c>
      <c r="K34" s="8">
        <f>_xlfn.VAR.S('Ouro Fino 01'!$E38,'Ouro Fino 02'!$E38,'Ouro Fino 03'!$E38)</f>
        <v>0.21879999999999977</v>
      </c>
    </row>
    <row r="35" spans="2:11" x14ac:dyDescent="0.25">
      <c r="B35" s="16">
        <f t="shared" si="0"/>
        <v>30</v>
      </c>
      <c r="C35" s="16" t="s">
        <v>168</v>
      </c>
      <c r="D35" s="16" t="s">
        <v>15</v>
      </c>
      <c r="E35" s="2">
        <f>AVERAGE('Ouro Fino 01'!$E39,'Ouro Fino 02'!$E39,'Ouro Fino 03'!$E39)</f>
        <v>10.333333333333334</v>
      </c>
      <c r="F35" s="2">
        <f>MAX('Ouro Fino 01'!$E39,'Ouro Fino 02'!$E39,'Ouro Fino 03'!$E39)</f>
        <v>12</v>
      </c>
      <c r="G35" s="2">
        <f>MIN('Ouro Fino 01'!$E39,'Ouro Fino 02'!$E39,'Ouro Fino 03'!$E39)</f>
        <v>9</v>
      </c>
      <c r="H35" s="2">
        <f>MEDIAN('Ouro Fino 01'!$E39,'Ouro Fino 02'!$E39,'Ouro Fino 03'!$E39)</f>
        <v>10</v>
      </c>
      <c r="I35" s="8">
        <f>AVEDEV('Ouro Fino 01'!$E39,'Ouro Fino 02'!$E39,'Ouro Fino 03'!$E39)</f>
        <v>1.1111111111111114</v>
      </c>
      <c r="J35" s="8">
        <f>_xlfn.STDEV.S('Ouro Fino 01'!$E39,'Ouro Fino 02'!$E39,'Ouro Fino 03'!$E39)</f>
        <v>1.5275252316519499</v>
      </c>
      <c r="K35" s="8">
        <f>_xlfn.VAR.S('Ouro Fino 01'!$E39,'Ouro Fino 02'!$E39,'Ouro Fino 03'!$E39)</f>
        <v>2.3333333333333428</v>
      </c>
    </row>
    <row r="36" spans="2:11" x14ac:dyDescent="0.25">
      <c r="B36" s="16">
        <f t="shared" si="0"/>
        <v>31</v>
      </c>
      <c r="C36" s="16" t="s">
        <v>169</v>
      </c>
      <c r="D36" s="16" t="s">
        <v>19</v>
      </c>
      <c r="E36" s="2">
        <f>AVERAGE('Ouro Fino 01'!$E40,'Ouro Fino 02'!$E40,'Ouro Fino 03'!$E40)</f>
        <v>12.200000000000001</v>
      </c>
      <c r="F36" s="2">
        <f>MAX('Ouro Fino 01'!$E40,'Ouro Fino 02'!$E40,'Ouro Fino 03'!$E40)</f>
        <v>12.6</v>
      </c>
      <c r="G36" s="2">
        <f>MIN('Ouro Fino 01'!$E40,'Ouro Fino 02'!$E40,'Ouro Fino 03'!$E40)</f>
        <v>12</v>
      </c>
      <c r="H36" s="2">
        <f>MEDIAN('Ouro Fino 01'!$E40,'Ouro Fino 02'!$E40,'Ouro Fino 03'!$E40)</f>
        <v>12</v>
      </c>
      <c r="I36" s="8">
        <f>AVEDEV('Ouro Fino 01'!$E40,'Ouro Fino 02'!$E40,'Ouro Fino 03'!$E40)</f>
        <v>0.26666666666666689</v>
      </c>
      <c r="J36" s="8">
        <f>_xlfn.STDEV.S('Ouro Fino 01'!$E40,'Ouro Fino 02'!$E40,'Ouro Fino 03'!$E40)</f>
        <v>0.34641016151377524</v>
      </c>
      <c r="K36" s="8">
        <f>_xlfn.VAR.S('Ouro Fino 01'!$E40,'Ouro Fino 02'!$E40,'Ouro Fino 03'!$E40)</f>
        <v>0.11999999999999986</v>
      </c>
    </row>
    <row r="37" spans="2:11" x14ac:dyDescent="0.25">
      <c r="C37" s="5"/>
    </row>
  </sheetData>
  <sheetProtection algorithmName="SHA-512" hashValue="qXZoxU7065fz75TKaG3oMI+XkyOYgQLE4OJui0jhbnIG0znxSQ5Y+rDEb0WsVrvNh/ZhS12qK3x2ITaXxDLqQg==" saltValue="d4B42tJ9ixpn8uvEe3PRqw==" spinCount="100000" sheet="1" objects="1" scenarios="1"/>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6"/>
  <sheetViews>
    <sheetView zoomScale="90" zoomScaleNormal="90" workbookViewId="0"/>
  </sheetViews>
  <sheetFormatPr defaultRowHeight="15" x14ac:dyDescent="0.25"/>
  <cols>
    <col min="3" max="3" width="35.7109375" style="5" customWidth="1"/>
    <col min="4" max="4" width="18.42578125" customWidth="1"/>
    <col min="5" max="5" width="11.7109375" style="5" customWidth="1"/>
    <col min="6" max="6" width="10.28515625" customWidth="1"/>
    <col min="7" max="7" width="10.85546875" customWidth="1"/>
    <col min="8" max="8" width="13" style="5" customWidth="1"/>
    <col min="9" max="9" width="16.85546875" style="5" customWidth="1"/>
    <col min="10" max="10" width="18.42578125" customWidth="1"/>
    <col min="11" max="11" width="16.85546875" customWidth="1"/>
  </cols>
  <sheetData>
    <row r="1" spans="2:11" ht="15.75" thickBot="1" x14ac:dyDescent="0.3"/>
    <row r="2" spans="2:11" ht="15.75" thickBot="1" x14ac:dyDescent="0.3">
      <c r="B2" s="74" t="s">
        <v>8</v>
      </c>
      <c r="C2" s="75" t="s">
        <v>76</v>
      </c>
      <c r="D2" s="73"/>
    </row>
    <row r="5" spans="2:11" x14ac:dyDescent="0.25">
      <c r="B5" s="16" t="s">
        <v>4</v>
      </c>
      <c r="C5" s="16" t="s">
        <v>170</v>
      </c>
      <c r="D5" s="16" t="s">
        <v>5</v>
      </c>
      <c r="E5" s="2" t="s">
        <v>88</v>
      </c>
      <c r="F5" s="2" t="s">
        <v>89</v>
      </c>
      <c r="G5" s="2" t="s">
        <v>90</v>
      </c>
      <c r="H5" s="2" t="s">
        <v>93</v>
      </c>
      <c r="I5" s="1" t="s">
        <v>92</v>
      </c>
      <c r="J5" s="1" t="s">
        <v>91</v>
      </c>
      <c r="K5" s="1" t="s">
        <v>94</v>
      </c>
    </row>
    <row r="6" spans="2:11" x14ac:dyDescent="0.25">
      <c r="B6" s="16">
        <v>1</v>
      </c>
      <c r="C6" s="16" t="s">
        <v>131</v>
      </c>
      <c r="D6" s="16" t="s">
        <v>15</v>
      </c>
      <c r="E6" s="2">
        <f>AVERAGE('cambui 01'!$E10,'cambui 02'!$E10,'cambui 03'!$E10)</f>
        <v>2.0966666666666667</v>
      </c>
      <c r="F6" s="2">
        <f>MAX('cambui 01'!$E10,'cambui 02'!$E10,'cambui 03'!$E10)</f>
        <v>2.4</v>
      </c>
      <c r="G6" s="2">
        <f>MIN('cambui 01'!$E10,'cambui 02'!$E10,'cambui 03'!$E10)</f>
        <v>1.89</v>
      </c>
      <c r="H6" s="2">
        <f>MEDIAN('cambui 01'!$E10,'cambui 02'!$E10,'cambui 03'!$E10)</f>
        <v>2</v>
      </c>
      <c r="I6" s="8">
        <f>AVEDEV('cambui 01'!$E10,'cambui 02'!$E10,'cambui 03'!$E10)</f>
        <v>0.20222222222222222</v>
      </c>
      <c r="J6" s="8">
        <f>_xlfn.STDEV.S('cambui 01'!$E10,'cambui 02'!$E10,'cambui 03'!$E10)</f>
        <v>0.2683902631120077</v>
      </c>
      <c r="K6" s="8">
        <f>_xlfn.VAR.S('cambui 01'!$E10,'cambui 02'!$E10,'cambui 03'!$E10)</f>
        <v>7.2033333333332727E-2</v>
      </c>
    </row>
    <row r="7" spans="2:11" x14ac:dyDescent="0.25">
      <c r="B7" s="16">
        <f>B6+1</f>
        <v>2</v>
      </c>
      <c r="C7" s="16" t="s">
        <v>142</v>
      </c>
      <c r="D7" s="16" t="s">
        <v>15</v>
      </c>
      <c r="E7" s="2">
        <f>AVERAGE('cambui 01'!$E11,'cambui 02'!$E11,'cambui 03'!$E11)</f>
        <v>4</v>
      </c>
      <c r="F7" s="2">
        <f>MAX('cambui 01'!$E11,'cambui 02'!$E11,'cambui 03'!$E11)</f>
        <v>4.75</v>
      </c>
      <c r="G7" s="2">
        <f>MIN('cambui 01'!$E11,'cambui 02'!$E11,'cambui 03'!$E11)</f>
        <v>3</v>
      </c>
      <c r="H7" s="2">
        <f>MEDIAN('cambui 01'!$E11,'cambui 02'!$E11,'cambui 03'!$E11)</f>
        <v>4.25</v>
      </c>
      <c r="I7" s="8">
        <f>AVEDEV('cambui 01'!$E11,'cambui 02'!$E11,'cambui 03'!$E11)</f>
        <v>0.66666666666666663</v>
      </c>
      <c r="J7" s="8">
        <f>_xlfn.STDEV.S('cambui 01'!$E11,'cambui 02'!$E11,'cambui 03'!$E11)</f>
        <v>0.90138781886599728</v>
      </c>
      <c r="K7" s="8">
        <f>_xlfn.VAR.S('cambui 01'!$E11,'cambui 02'!$E11,'cambui 03'!$E11)</f>
        <v>0.8125</v>
      </c>
    </row>
    <row r="8" spans="2:11" x14ac:dyDescent="0.25">
      <c r="B8" s="16">
        <f t="shared" ref="B8:B36" si="0">B7+1</f>
        <v>3</v>
      </c>
      <c r="C8" s="16" t="s">
        <v>143</v>
      </c>
      <c r="D8" s="16" t="s">
        <v>16</v>
      </c>
      <c r="E8" s="2">
        <f>AVERAGE('cambui 01'!$E12,'cambui 02'!$E12,'cambui 03'!$E12)</f>
        <v>1.63</v>
      </c>
      <c r="F8" s="2">
        <f>MAX('cambui 01'!$E12,'cambui 02'!$E12,'cambui 03'!$E12)</f>
        <v>1.89</v>
      </c>
      <c r="G8" s="2">
        <f>MIN('cambui 01'!$E12,'cambui 02'!$E12,'cambui 03'!$E12)</f>
        <v>1.5</v>
      </c>
      <c r="H8" s="2">
        <f>MEDIAN('cambui 01'!$E12,'cambui 02'!$E12,'cambui 03'!$E12)</f>
        <v>1.5</v>
      </c>
      <c r="I8" s="8">
        <f>AVEDEV('cambui 01'!$E12,'cambui 02'!$E12,'cambui 03'!$E12)</f>
        <v>0.17333333333333326</v>
      </c>
      <c r="J8" s="8">
        <f>_xlfn.STDEV.S('cambui 01'!$E12,'cambui 02'!$E12,'cambui 03'!$E12)</f>
        <v>0.22516660498395497</v>
      </c>
      <c r="K8" s="8">
        <f>_xlfn.VAR.S('cambui 01'!$E12,'cambui 02'!$E12,'cambui 03'!$E12)</f>
        <v>5.0700000000000411E-2</v>
      </c>
    </row>
    <row r="9" spans="2:11" x14ac:dyDescent="0.25">
      <c r="B9" s="16">
        <f t="shared" si="0"/>
        <v>4</v>
      </c>
      <c r="C9" s="16" t="s">
        <v>144</v>
      </c>
      <c r="D9" s="16" t="s">
        <v>15</v>
      </c>
      <c r="E9" s="2">
        <f>AVERAGE('cambui 01'!$E13,'cambui 02'!$E13,'cambui 03'!$E13)</f>
        <v>3.4266666666666663</v>
      </c>
      <c r="F9" s="2">
        <f>MAX('cambui 01'!$E13,'cambui 02'!$E13,'cambui 03'!$E13)</f>
        <v>3.9</v>
      </c>
      <c r="G9" s="2">
        <f>MIN('cambui 01'!$E13,'cambui 02'!$E13,'cambui 03'!$E13)</f>
        <v>2.98</v>
      </c>
      <c r="H9" s="2">
        <f>MEDIAN('cambui 01'!$E13,'cambui 02'!$E13,'cambui 03'!$E13)</f>
        <v>3.4</v>
      </c>
      <c r="I9" s="8">
        <f>AVEDEV('cambui 01'!$E13,'cambui 02'!$E13,'cambui 03'!$E13)</f>
        <v>0.31555555555555542</v>
      </c>
      <c r="J9" s="8">
        <f>_xlfn.STDEV.S('cambui 01'!$E13,'cambui 02'!$E13,'cambui 03'!$E13)</f>
        <v>0.46057934531775735</v>
      </c>
      <c r="K9" s="8">
        <f>_xlfn.VAR.S('cambui 01'!$E13,'cambui 02'!$E13,'cambui 03'!$E13)</f>
        <v>0.21213333333333395</v>
      </c>
    </row>
    <row r="10" spans="2:11" x14ac:dyDescent="0.25">
      <c r="B10" s="16">
        <f t="shared" si="0"/>
        <v>5</v>
      </c>
      <c r="C10" s="16" t="s">
        <v>145</v>
      </c>
      <c r="D10" s="16" t="s">
        <v>15</v>
      </c>
      <c r="E10" s="2">
        <f>AVERAGE('cambui 01'!$E14,'cambui 02'!$E14,'cambui 03'!$E14)</f>
        <v>3.4</v>
      </c>
      <c r="F10" s="2">
        <f>MAX('cambui 01'!$E14,'cambui 02'!$E14,'cambui 03'!$E14)</f>
        <v>4.45</v>
      </c>
      <c r="G10" s="2">
        <f>MIN('cambui 01'!$E14,'cambui 02'!$E14,'cambui 03'!$E14)</f>
        <v>2.5</v>
      </c>
      <c r="H10" s="2">
        <f>MEDIAN('cambui 01'!$E14,'cambui 02'!$E14,'cambui 03'!$E14)</f>
        <v>3.25</v>
      </c>
      <c r="I10" s="8">
        <f>AVEDEV('cambui 01'!$E14,'cambui 02'!$E14,'cambui 03'!$E14)</f>
        <v>0.70000000000000007</v>
      </c>
      <c r="J10" s="8">
        <f>_xlfn.STDEV.S('cambui 01'!$E14,'cambui 02'!$E14,'cambui 03'!$E14)</f>
        <v>0.9836157786453007</v>
      </c>
      <c r="K10" s="8">
        <f>_xlfn.VAR.S('cambui 01'!$E14,'cambui 02'!$E14,'cambui 03'!$E14)</f>
        <v>0.96750000000000114</v>
      </c>
    </row>
    <row r="11" spans="2:11" x14ac:dyDescent="0.25">
      <c r="B11" s="16">
        <f t="shared" si="0"/>
        <v>6</v>
      </c>
      <c r="C11" s="16" t="s">
        <v>146</v>
      </c>
      <c r="D11" s="16" t="s">
        <v>15</v>
      </c>
      <c r="E11" s="2">
        <f>AVERAGE('cambui 01'!$E15,'cambui 02'!$E15,'cambui 03'!$E15)</f>
        <v>3.4933333333333336</v>
      </c>
      <c r="F11" s="2">
        <f>MAX('cambui 01'!$E15,'cambui 02'!$E15,'cambui 03'!$E15)</f>
        <v>3.98</v>
      </c>
      <c r="G11" s="2">
        <f>MIN('cambui 01'!$E15,'cambui 02'!$E15,'cambui 03'!$E15)</f>
        <v>3</v>
      </c>
      <c r="H11" s="2">
        <f>MEDIAN('cambui 01'!$E15,'cambui 02'!$E15,'cambui 03'!$E15)</f>
        <v>3.5</v>
      </c>
      <c r="I11" s="8">
        <f>AVEDEV('cambui 01'!$E15,'cambui 02'!$E15,'cambui 03'!$E15)</f>
        <v>0.32888888888888879</v>
      </c>
      <c r="J11" s="8">
        <f>_xlfn.STDEV.S('cambui 01'!$E15,'cambui 02'!$E15,'cambui 03'!$E15)</f>
        <v>0.49003401242498734</v>
      </c>
      <c r="K11" s="8">
        <f>_xlfn.VAR.S('cambui 01'!$E15,'cambui 02'!$E15,'cambui 03'!$E15)</f>
        <v>0.24013333333333264</v>
      </c>
    </row>
    <row r="12" spans="2:11" x14ac:dyDescent="0.25">
      <c r="B12" s="16">
        <f t="shared" si="0"/>
        <v>7</v>
      </c>
      <c r="C12" s="16" t="s">
        <v>147</v>
      </c>
      <c r="D12" s="16" t="s">
        <v>15</v>
      </c>
      <c r="E12" s="2">
        <f>AVERAGE('cambui 01'!$E16,'cambui 02'!$E16,'cambui 03'!$E16)</f>
        <v>3.8000000000000003</v>
      </c>
      <c r="F12" s="2">
        <f>MAX('cambui 01'!$E16,'cambui 02'!$E16,'cambui 03'!$E16)</f>
        <v>4.95</v>
      </c>
      <c r="G12" s="2">
        <f>MIN('cambui 01'!$E16,'cambui 02'!$E16,'cambui 03'!$E16)</f>
        <v>2.5</v>
      </c>
      <c r="H12" s="2">
        <f>MEDIAN('cambui 01'!$E16,'cambui 02'!$E16,'cambui 03'!$E16)</f>
        <v>3.95</v>
      </c>
      <c r="I12" s="8">
        <f>AVEDEV('cambui 01'!$E16,'cambui 02'!$E16,'cambui 03'!$E16)</f>
        <v>0.8666666666666667</v>
      </c>
      <c r="J12" s="8">
        <f>_xlfn.STDEV.S('cambui 01'!$E16,'cambui 02'!$E16,'cambui 03'!$E16)</f>
        <v>1.2318684994754927</v>
      </c>
      <c r="K12" s="8">
        <f>_xlfn.VAR.S('cambui 01'!$E16,'cambui 02'!$E16,'cambui 03'!$E16)</f>
        <v>1.5175000000000018</v>
      </c>
    </row>
    <row r="13" spans="2:11" x14ac:dyDescent="0.25">
      <c r="B13" s="16">
        <f t="shared" si="0"/>
        <v>8</v>
      </c>
      <c r="C13" s="16" t="s">
        <v>148</v>
      </c>
      <c r="D13" s="16" t="s">
        <v>15</v>
      </c>
      <c r="E13" s="2">
        <f>AVERAGE('cambui 01'!$E17,'cambui 02'!$E17,'cambui 03'!$E17)</f>
        <v>4.05</v>
      </c>
      <c r="F13" s="2">
        <f>MAX('cambui 01'!$E17,'cambui 02'!$E17,'cambui 03'!$E17)</f>
        <v>4.95</v>
      </c>
      <c r="G13" s="2">
        <f>MIN('cambui 01'!$E17,'cambui 02'!$E17,'cambui 03'!$E17)</f>
        <v>3</v>
      </c>
      <c r="H13" s="2">
        <f>MEDIAN('cambui 01'!$E17,'cambui 02'!$E17,'cambui 03'!$E17)</f>
        <v>4.2</v>
      </c>
      <c r="I13" s="8">
        <f>AVEDEV('cambui 01'!$E17,'cambui 02'!$E17,'cambui 03'!$E17)</f>
        <v>0.70000000000000018</v>
      </c>
      <c r="J13" s="8">
        <f>_xlfn.STDEV.S('cambui 01'!$E17,'cambui 02'!$E17,'cambui 03'!$E17)</f>
        <v>0.98361577864529892</v>
      </c>
      <c r="K13" s="8">
        <f>_xlfn.VAR.S('cambui 01'!$E17,'cambui 02'!$E17,'cambui 03'!$E17)</f>
        <v>0.96749999999999758</v>
      </c>
    </row>
    <row r="14" spans="2:11" x14ac:dyDescent="0.25">
      <c r="B14" s="16">
        <f t="shared" si="0"/>
        <v>9</v>
      </c>
      <c r="C14" s="16" t="s">
        <v>149</v>
      </c>
      <c r="D14" s="16" t="s">
        <v>15</v>
      </c>
      <c r="E14" s="2">
        <f>AVERAGE('cambui 01'!$E18,'cambui 02'!$E18,'cambui 03'!$E18)</f>
        <v>20.524999999999999</v>
      </c>
      <c r="F14" s="2">
        <f>MAX('cambui 01'!$E18,'cambui 02'!$E18,'cambui 03'!$E18)</f>
        <v>23.45</v>
      </c>
      <c r="G14" s="2">
        <f>MIN('cambui 01'!$E18,'cambui 02'!$E18,'cambui 03'!$E18)</f>
        <v>17.600000000000001</v>
      </c>
      <c r="H14" s="2">
        <f>MEDIAN('cambui 01'!$E18,'cambui 02'!$E18,'cambui 03'!$E18)</f>
        <v>20.524999999999999</v>
      </c>
      <c r="I14" s="8">
        <f>AVEDEV('cambui 01'!$E18,'cambui 02'!$E18,'cambui 03'!$E18)</f>
        <v>2.9249999999999989</v>
      </c>
      <c r="J14" s="8">
        <f>_xlfn.STDEV.S('cambui 01'!$E18,'cambui 02'!$E18,'cambui 03'!$E18)</f>
        <v>4.1365746699413082</v>
      </c>
      <c r="K14" s="8">
        <f>_xlfn.VAR.S('cambui 01'!$E18,'cambui 02'!$E18,'cambui 03'!$E18)</f>
        <v>17.111250000000041</v>
      </c>
    </row>
    <row r="15" spans="2:11" x14ac:dyDescent="0.25">
      <c r="B15" s="16">
        <f t="shared" si="0"/>
        <v>10</v>
      </c>
      <c r="C15" s="16" t="s">
        <v>150</v>
      </c>
      <c r="D15" s="16" t="s">
        <v>15</v>
      </c>
      <c r="E15" s="2" t="s">
        <v>97</v>
      </c>
      <c r="F15" s="2" t="s">
        <v>97</v>
      </c>
      <c r="G15" s="2" t="s">
        <v>97</v>
      </c>
      <c r="H15" s="2" t="s">
        <v>97</v>
      </c>
      <c r="I15" s="8" t="s">
        <v>97</v>
      </c>
      <c r="J15" s="8" t="s">
        <v>97</v>
      </c>
      <c r="K15" s="8" t="s">
        <v>97</v>
      </c>
    </row>
    <row r="16" spans="2:11" x14ac:dyDescent="0.25">
      <c r="B16" s="16">
        <f t="shared" si="0"/>
        <v>11</v>
      </c>
      <c r="C16" s="16" t="s">
        <v>151</v>
      </c>
      <c r="D16" s="16" t="s">
        <v>17</v>
      </c>
      <c r="E16" s="2">
        <f>AVERAGE('cambui 01'!$E20,'cambui 02'!$E20,'cambui 03'!$E20)</f>
        <v>2.4933333333333336</v>
      </c>
      <c r="F16" s="2">
        <f>MAX('cambui 01'!$E20,'cambui 02'!$E20,'cambui 03'!$E20)</f>
        <v>2.98</v>
      </c>
      <c r="G16" s="2">
        <f>MIN('cambui 01'!$E20,'cambui 02'!$E20,'cambui 03'!$E20)</f>
        <v>2</v>
      </c>
      <c r="H16" s="2">
        <f>MEDIAN('cambui 01'!$E20,'cambui 02'!$E20,'cambui 03'!$E20)</f>
        <v>2.5</v>
      </c>
      <c r="I16" s="8">
        <f>AVEDEV('cambui 01'!$E20,'cambui 02'!$E20,'cambui 03'!$E20)</f>
        <v>0.32888888888888879</v>
      </c>
      <c r="J16" s="8">
        <f>_xlfn.STDEV.S('cambui 01'!$E20,'cambui 02'!$E20,'cambui 03'!$E20)</f>
        <v>0.49003401242498734</v>
      </c>
      <c r="K16" s="8">
        <f>_xlfn.VAR.S('cambui 01'!$E20,'cambui 02'!$E20,'cambui 03'!$E20)</f>
        <v>0.24013333333333264</v>
      </c>
    </row>
    <row r="17" spans="2:11" x14ac:dyDescent="0.25">
      <c r="B17" s="16">
        <f t="shared" si="0"/>
        <v>12</v>
      </c>
      <c r="C17" s="16" t="s">
        <v>152</v>
      </c>
      <c r="D17" s="16" t="s">
        <v>15</v>
      </c>
      <c r="E17" s="2">
        <f>AVERAGE('cambui 01'!$E21,'cambui 02'!$E21,'cambui 03'!$E21)</f>
        <v>4.7933333333333339</v>
      </c>
      <c r="F17" s="2">
        <f>MAX('cambui 01'!$E21,'cambui 02'!$E21,'cambui 03'!$E21)</f>
        <v>5.9</v>
      </c>
      <c r="G17" s="2">
        <f>MIN('cambui 01'!$E21,'cambui 02'!$E21,'cambui 03'!$E21)</f>
        <v>3.5</v>
      </c>
      <c r="H17" s="2">
        <f>MEDIAN('cambui 01'!$E21,'cambui 02'!$E21,'cambui 03'!$E21)</f>
        <v>4.9800000000000004</v>
      </c>
      <c r="I17" s="8">
        <f>AVEDEV('cambui 01'!$E21,'cambui 02'!$E21,'cambui 03'!$E21)</f>
        <v>0.86222222222222233</v>
      </c>
      <c r="J17" s="8">
        <f>_xlfn.STDEV.S('cambui 01'!$E21,'cambui 02'!$E21,'cambui 03'!$E21)</f>
        <v>1.2108399288648044</v>
      </c>
      <c r="K17" s="8">
        <f>_xlfn.VAR.S('cambui 01'!$E21,'cambui 02'!$E21,'cambui 03'!$E21)</f>
        <v>1.4661333333333246</v>
      </c>
    </row>
    <row r="18" spans="2:11" x14ac:dyDescent="0.25">
      <c r="B18" s="16">
        <f t="shared" si="0"/>
        <v>13</v>
      </c>
      <c r="C18" s="16" t="s">
        <v>153</v>
      </c>
      <c r="D18" s="16" t="s">
        <v>15</v>
      </c>
      <c r="E18" s="2">
        <f>AVERAGE('cambui 01'!$E22,'cambui 02'!$E22,'cambui 03'!$E22)</f>
        <v>4.05</v>
      </c>
      <c r="F18" s="2">
        <f>MAX('cambui 01'!$E22,'cambui 02'!$E22,'cambui 03'!$E22)</f>
        <v>4.95</v>
      </c>
      <c r="G18" s="2">
        <f>MIN('cambui 01'!$E22,'cambui 02'!$E22,'cambui 03'!$E22)</f>
        <v>3</v>
      </c>
      <c r="H18" s="2">
        <f>MEDIAN('cambui 01'!$E22,'cambui 02'!$E22,'cambui 03'!$E22)</f>
        <v>4.2</v>
      </c>
      <c r="I18" s="8">
        <f>AVEDEV('cambui 01'!$E22,'cambui 02'!$E22,'cambui 03'!$E22)</f>
        <v>0.70000000000000018</v>
      </c>
      <c r="J18" s="8">
        <f>_xlfn.STDEV.S('cambui 01'!$E22,'cambui 02'!$E22,'cambui 03'!$E22)</f>
        <v>0.98361577864529892</v>
      </c>
      <c r="K18" s="8">
        <f>_xlfn.VAR.S('cambui 01'!$E22,'cambui 02'!$E22,'cambui 03'!$E22)</f>
        <v>0.96749999999999758</v>
      </c>
    </row>
    <row r="19" spans="2:11" x14ac:dyDescent="0.25">
      <c r="B19" s="16">
        <f t="shared" si="0"/>
        <v>14</v>
      </c>
      <c r="C19" s="16" t="s">
        <v>154</v>
      </c>
      <c r="D19" s="16" t="s">
        <v>15</v>
      </c>
      <c r="E19" s="2">
        <f>AVERAGE('cambui 01'!$E23,'cambui 02'!$E23,'cambui 03'!$E23)</f>
        <v>2.3166666666666669</v>
      </c>
      <c r="F19" s="2">
        <f>MAX('cambui 01'!$E23,'cambui 02'!$E23,'cambui 03'!$E23)</f>
        <v>2.75</v>
      </c>
      <c r="G19" s="2">
        <f>MIN('cambui 01'!$E23,'cambui 02'!$E23,'cambui 03'!$E23)</f>
        <v>2</v>
      </c>
      <c r="H19" s="2">
        <f>MEDIAN('cambui 01'!$E23,'cambui 02'!$E23,'cambui 03'!$E23)</f>
        <v>2.2000000000000002</v>
      </c>
      <c r="I19" s="8">
        <f>AVEDEV('cambui 01'!$E23,'cambui 02'!$E23,'cambui 03'!$E23)</f>
        <v>0.28888888888888892</v>
      </c>
      <c r="J19" s="8">
        <f>_xlfn.STDEV.S('cambui 01'!$E23,'cambui 02'!$E23,'cambui 03'!$E23)</f>
        <v>0.38837267325770092</v>
      </c>
      <c r="K19" s="8">
        <f>_xlfn.VAR.S('cambui 01'!$E23,'cambui 02'!$E23,'cambui 03'!$E23)</f>
        <v>0.15083333333333293</v>
      </c>
    </row>
    <row r="20" spans="2:11" x14ac:dyDescent="0.25">
      <c r="B20" s="16">
        <f t="shared" si="0"/>
        <v>15</v>
      </c>
      <c r="C20" s="16" t="s">
        <v>155</v>
      </c>
      <c r="D20" s="16" t="s">
        <v>15</v>
      </c>
      <c r="E20" s="2">
        <f>AVERAGE('cambui 01'!$E24,'cambui 02'!$E24,'cambui 03'!$E24)</f>
        <v>1.5466666666666666</v>
      </c>
      <c r="F20" s="2">
        <f>MAX('cambui 01'!$E24,'cambui 02'!$E24,'cambui 03'!$E24)</f>
        <v>1.89</v>
      </c>
      <c r="G20" s="2">
        <f>MIN('cambui 01'!$E24,'cambui 02'!$E24,'cambui 03'!$E24)</f>
        <v>1</v>
      </c>
      <c r="H20" s="2">
        <f>MEDIAN('cambui 01'!$E24,'cambui 02'!$E24,'cambui 03'!$E24)</f>
        <v>1.75</v>
      </c>
      <c r="I20" s="8">
        <f>AVEDEV('cambui 01'!$E24,'cambui 02'!$E24,'cambui 03'!$E24)</f>
        <v>0.3644444444444444</v>
      </c>
      <c r="J20" s="8">
        <f>_xlfn.STDEV.S('cambui 01'!$E24,'cambui 02'!$E24,'cambui 03'!$E24)</f>
        <v>0.47857427149120085</v>
      </c>
      <c r="K20" s="8">
        <f>_xlfn.VAR.S('cambui 01'!$E24,'cambui 02'!$E24,'cambui 03'!$E24)</f>
        <v>0.22903333333333364</v>
      </c>
    </row>
    <row r="21" spans="2:11" x14ac:dyDescent="0.25">
      <c r="B21" s="16">
        <f t="shared" si="0"/>
        <v>16</v>
      </c>
      <c r="C21" s="16" t="s">
        <v>156</v>
      </c>
      <c r="D21" s="16" t="s">
        <v>15</v>
      </c>
      <c r="E21" s="2">
        <f>AVERAGE('cambui 01'!$E25,'cambui 02'!$E25,'cambui 03'!$E25)</f>
        <v>17.09</v>
      </c>
      <c r="F21" s="2">
        <f>MAX('cambui 01'!$E25,'cambui 02'!$E25,'cambui 03'!$E25)</f>
        <v>20</v>
      </c>
      <c r="G21" s="2">
        <f>MIN('cambui 01'!$E25,'cambui 02'!$E25,'cambui 03'!$E25)</f>
        <v>13.97</v>
      </c>
      <c r="H21" s="2">
        <f>MEDIAN('cambui 01'!$E25,'cambui 02'!$E25,'cambui 03'!$E25)</f>
        <v>17.3</v>
      </c>
      <c r="I21" s="8">
        <f>AVEDEV('cambui 01'!$E25,'cambui 02'!$E25,'cambui 03'!$E25)</f>
        <v>2.08</v>
      </c>
      <c r="J21" s="8">
        <f>_xlfn.STDEV.S('cambui 01'!$E25,'cambui 02'!$E25,'cambui 03'!$E25)</f>
        <v>3.0204800942896339</v>
      </c>
      <c r="K21" s="8">
        <f>_xlfn.VAR.S('cambui 01'!$E25,'cambui 02'!$E25,'cambui 03'!$E25)</f>
        <v>9.1232999999999151</v>
      </c>
    </row>
    <row r="22" spans="2:11" x14ac:dyDescent="0.25">
      <c r="B22" s="16">
        <f t="shared" si="0"/>
        <v>17</v>
      </c>
      <c r="C22" s="16" t="s">
        <v>157</v>
      </c>
      <c r="D22" s="16" t="s">
        <v>15</v>
      </c>
      <c r="E22" s="2">
        <f>AVERAGE('cambui 01'!$E26,'cambui 02'!$E26,'cambui 03'!$E26)</f>
        <v>5.9950000000000001</v>
      </c>
      <c r="F22" s="2">
        <f>MAX('cambui 01'!$E26,'cambui 02'!$E26,'cambui 03'!$E26)</f>
        <v>6.5</v>
      </c>
      <c r="G22" s="2">
        <f>MIN('cambui 01'!$E26,'cambui 02'!$E26,'cambui 03'!$E26)</f>
        <v>5.49</v>
      </c>
      <c r="H22" s="2">
        <f>MEDIAN('cambui 01'!$E26,'cambui 02'!$E26,'cambui 03'!$E26)</f>
        <v>5.9950000000000001</v>
      </c>
      <c r="I22" s="8">
        <f>AVEDEV('cambui 01'!$E26,'cambui 02'!$E26,'cambui 03'!$E26)</f>
        <v>0.50499999999999989</v>
      </c>
      <c r="J22" s="8">
        <f>_xlfn.STDEV.S('cambui 01'!$E26,'cambui 02'!$E26,'cambui 03'!$E26)</f>
        <v>0.71417784899841286</v>
      </c>
      <c r="K22" s="8">
        <f>_xlfn.VAR.S('cambui 01'!$E26,'cambui 02'!$E26,'cambui 03'!$E26)</f>
        <v>0.51004999999999978</v>
      </c>
    </row>
    <row r="23" spans="2:11" x14ac:dyDescent="0.25">
      <c r="B23" s="16">
        <f t="shared" si="0"/>
        <v>18</v>
      </c>
      <c r="C23" s="16" t="s">
        <v>158</v>
      </c>
      <c r="D23" s="16" t="s">
        <v>15</v>
      </c>
      <c r="E23" s="2">
        <f>AVERAGE('cambui 01'!$E27,'cambui 02'!$E27,'cambui 03'!$E27)</f>
        <v>5.25</v>
      </c>
      <c r="F23" s="2">
        <f>MAX('cambui 01'!$E27,'cambui 02'!$E27,'cambui 03'!$E27)</f>
        <v>6.95</v>
      </c>
      <c r="G23" s="2">
        <f>MIN('cambui 01'!$E27,'cambui 02'!$E27,'cambui 03'!$E27)</f>
        <v>4</v>
      </c>
      <c r="H23" s="2">
        <f>MEDIAN('cambui 01'!$E27,'cambui 02'!$E27,'cambui 03'!$E27)</f>
        <v>4.8</v>
      </c>
      <c r="I23" s="8">
        <f>AVEDEV('cambui 01'!$E27,'cambui 02'!$E27,'cambui 03'!$E27)</f>
        <v>1.1333333333333335</v>
      </c>
      <c r="J23" s="8">
        <f>_xlfn.STDEV.S('cambui 01'!$E27,'cambui 02'!$E27,'cambui 03'!$E27)</f>
        <v>1.5256146302392359</v>
      </c>
      <c r="K23" s="8">
        <f>_xlfn.VAR.S('cambui 01'!$E27,'cambui 02'!$E27,'cambui 03'!$E27)</f>
        <v>2.3275000000000006</v>
      </c>
    </row>
    <row r="24" spans="2:11" x14ac:dyDescent="0.25">
      <c r="B24" s="16">
        <f t="shared" si="0"/>
        <v>19</v>
      </c>
      <c r="C24" s="16" t="s">
        <v>159</v>
      </c>
      <c r="D24" s="16" t="s">
        <v>15</v>
      </c>
      <c r="E24" s="2">
        <f>AVERAGE('cambui 01'!$E28,'cambui 02'!$E28,'cambui 03'!$E28)</f>
        <v>1.75</v>
      </c>
      <c r="F24" s="2">
        <f>MAX('cambui 01'!$E28,'cambui 02'!$E28,'cambui 03'!$E28)</f>
        <v>1.75</v>
      </c>
      <c r="G24" s="2">
        <f>MIN('cambui 01'!$E28,'cambui 02'!$E28,'cambui 03'!$E28)</f>
        <v>1.75</v>
      </c>
      <c r="H24" s="2">
        <f>MEDIAN('cambui 01'!$E28,'cambui 02'!$E28,'cambui 03'!$E28)</f>
        <v>1.75</v>
      </c>
      <c r="I24" s="8">
        <f>AVEDEV('cambui 01'!$E28,'cambui 02'!$E28,'cambui 03'!$E28)</f>
        <v>0</v>
      </c>
      <c r="J24" s="8">
        <v>0</v>
      </c>
      <c r="K24" s="8">
        <v>0</v>
      </c>
    </row>
    <row r="25" spans="2:11" x14ac:dyDescent="0.25">
      <c r="B25" s="16">
        <f t="shared" si="0"/>
        <v>20</v>
      </c>
      <c r="C25" s="16" t="s">
        <v>160</v>
      </c>
      <c r="D25" s="16" t="s">
        <v>18</v>
      </c>
      <c r="E25" s="2">
        <f>AVERAGE('cambui 01'!$E29,'cambui 02'!$E29,'cambui 03'!$E29)</f>
        <v>2.3449999999999998</v>
      </c>
      <c r="F25" s="2">
        <f>MAX('cambui 01'!$E29,'cambui 02'!$E29,'cambui 03'!$E29)</f>
        <v>2.5</v>
      </c>
      <c r="G25" s="2">
        <f>MIN('cambui 01'!$E29,'cambui 02'!$E29,'cambui 03'!$E29)</f>
        <v>2.19</v>
      </c>
      <c r="H25" s="2">
        <f>MEDIAN('cambui 01'!$E29,'cambui 02'!$E29,'cambui 03'!$E29)</f>
        <v>2.3449999999999998</v>
      </c>
      <c r="I25" s="8">
        <f>AVEDEV('cambui 01'!$E29,'cambui 02'!$E29,'cambui 03'!$E29)</f>
        <v>0.15500000000000003</v>
      </c>
      <c r="J25" s="8">
        <f>_xlfn.STDEV.S('cambui 01'!$E29,'cambui 02'!$E29,'cambui 03'!$E29)</f>
        <v>0.21920310216782976</v>
      </c>
      <c r="K25" s="8">
        <f>_xlfn.VAR.S('cambui 01'!$E29,'cambui 02'!$E29,'cambui 03'!$E29)</f>
        <v>4.8050000000000016E-2</v>
      </c>
    </row>
    <row r="26" spans="2:11" x14ac:dyDescent="0.25">
      <c r="B26" s="16">
        <f t="shared" si="0"/>
        <v>21</v>
      </c>
      <c r="C26" s="16" t="s">
        <v>161</v>
      </c>
      <c r="D26" s="16" t="s">
        <v>15</v>
      </c>
      <c r="E26" s="2">
        <f>AVERAGE('cambui 01'!$E30,'cambui 02'!$E30,'cambui 03'!$E30)</f>
        <v>2.35</v>
      </c>
      <c r="F26" s="2">
        <f>MAX('cambui 01'!$E30,'cambui 02'!$E30,'cambui 03'!$E30)</f>
        <v>3</v>
      </c>
      <c r="G26" s="2">
        <f>MIN('cambui 01'!$E30,'cambui 02'!$E30,'cambui 03'!$E30)</f>
        <v>1.7</v>
      </c>
      <c r="H26" s="2">
        <f>MEDIAN('cambui 01'!$E30,'cambui 02'!$E30,'cambui 03'!$E30)</f>
        <v>2.35</v>
      </c>
      <c r="I26" s="8">
        <f>AVEDEV('cambui 01'!$E30,'cambui 02'!$E30,'cambui 03'!$E30)</f>
        <v>0.65</v>
      </c>
      <c r="J26" s="8">
        <f>_xlfn.STDEV.S('cambui 01'!$E30,'cambui 02'!$E30,'cambui 03'!$E30)</f>
        <v>0.91923881554251119</v>
      </c>
      <c r="K26" s="8">
        <f>_xlfn.VAR.S('cambui 01'!$E30,'cambui 02'!$E30,'cambui 03'!$E30)</f>
        <v>0.84499999999999886</v>
      </c>
    </row>
    <row r="27" spans="2:11" x14ac:dyDescent="0.25">
      <c r="B27" s="16">
        <f t="shared" si="0"/>
        <v>22</v>
      </c>
      <c r="C27" s="16" t="s">
        <v>171</v>
      </c>
      <c r="D27" s="16" t="s">
        <v>15</v>
      </c>
      <c r="E27" s="2">
        <f>AVERAGE('cambui 01'!$E31,'cambui 02'!$E31,'cambui 03'!$E31)</f>
        <v>2.35</v>
      </c>
      <c r="F27" s="2">
        <f>MAX('cambui 01'!$E31,'cambui 02'!$E31,'cambui 03'!$E31)</f>
        <v>3</v>
      </c>
      <c r="G27" s="2">
        <f>MIN('cambui 01'!$E31,'cambui 02'!$E31,'cambui 03'!$E31)</f>
        <v>1.7</v>
      </c>
      <c r="H27" s="2">
        <f>MEDIAN('cambui 01'!$E31,'cambui 02'!$E31,'cambui 03'!$E31)</f>
        <v>2.35</v>
      </c>
      <c r="I27" s="8">
        <f>AVEDEV('cambui 01'!$E31,'cambui 02'!$E31,'cambui 03'!$E31)</f>
        <v>0.65</v>
      </c>
      <c r="J27" s="8">
        <f>_xlfn.STDEV.S('cambui 01'!$E31,'cambui 02'!$E31,'cambui 03'!$E31)</f>
        <v>0.91923881554251119</v>
      </c>
      <c r="K27" s="8">
        <f>_xlfn.VAR.S('cambui 01'!$E31,'cambui 02'!$E31,'cambui 03'!$E31)</f>
        <v>0.84499999999999886</v>
      </c>
    </row>
    <row r="28" spans="2:11" x14ac:dyDescent="0.25">
      <c r="B28" s="16">
        <f>B27+1</f>
        <v>23</v>
      </c>
      <c r="C28" s="16" t="s">
        <v>172</v>
      </c>
      <c r="D28" s="16" t="s">
        <v>15</v>
      </c>
      <c r="E28" s="2">
        <f>AVERAGE('cambui 01'!$E32,'cambui 02'!$E32,'cambui 03'!$E32)</f>
        <v>6.5966666666666667</v>
      </c>
      <c r="F28" s="2">
        <f>MAX('cambui 01'!$E32,'cambui 02'!$E32,'cambui 03'!$E32)</f>
        <v>7.99</v>
      </c>
      <c r="G28" s="2">
        <f>MIN('cambui 01'!$E32,'cambui 02'!$E32,'cambui 03'!$E32)</f>
        <v>4</v>
      </c>
      <c r="H28" s="2">
        <f>MEDIAN('cambui 01'!$E32,'cambui 02'!$E32,'cambui 03'!$E32)</f>
        <v>7.8</v>
      </c>
      <c r="I28" s="8">
        <f>AVEDEV('cambui 01'!$E32,'cambui 02'!$E32,'cambui 03'!$E32)</f>
        <v>1.731111111111111</v>
      </c>
      <c r="J28" s="8">
        <f>_xlfn.STDEV.S('cambui 01'!$E32,'cambui 02'!$E32,'cambui 03'!$E32)</f>
        <v>2.2507850482294698</v>
      </c>
      <c r="K28" s="8">
        <f>_xlfn.VAR.S('cambui 01'!$E32,'cambui 02'!$E32,'cambui 03'!$E32)</f>
        <v>5.0660333333333369</v>
      </c>
    </row>
    <row r="29" spans="2:11" x14ac:dyDescent="0.25">
      <c r="B29" s="16">
        <f t="shared" si="0"/>
        <v>24</v>
      </c>
      <c r="C29" s="16" t="s">
        <v>162</v>
      </c>
      <c r="D29" s="16" t="s">
        <v>15</v>
      </c>
      <c r="E29" s="2">
        <f>AVERAGE('cambui 01'!$E33,'cambui 02'!$E33,'cambui 03'!$E33)</f>
        <v>2.4</v>
      </c>
      <c r="F29" s="2">
        <f>MAX('cambui 01'!$E33,'cambui 02'!$E33,'cambui 03'!$E33)</f>
        <v>2.4</v>
      </c>
      <c r="G29" s="2">
        <f>MIN('cambui 01'!$E33,'cambui 02'!$E33,'cambui 03'!$E33)</f>
        <v>2.4</v>
      </c>
      <c r="H29" s="2">
        <f>MEDIAN('cambui 01'!$E33,'cambui 02'!$E33,'cambui 03'!$E33)</f>
        <v>2.4</v>
      </c>
      <c r="I29" s="8">
        <f>AVEDEV('cambui 01'!$E33,'cambui 02'!$E33,'cambui 03'!$E33)</f>
        <v>0</v>
      </c>
      <c r="J29" s="8">
        <v>0</v>
      </c>
      <c r="K29" s="8">
        <v>0</v>
      </c>
    </row>
    <row r="30" spans="2:11" x14ac:dyDescent="0.25">
      <c r="B30" s="16">
        <f t="shared" si="0"/>
        <v>25</v>
      </c>
      <c r="C30" s="16" t="s">
        <v>163</v>
      </c>
      <c r="D30" s="16" t="s">
        <v>15</v>
      </c>
      <c r="E30" s="2">
        <f>AVERAGE('cambui 01'!$E34,'cambui 02'!$E34,'cambui 03'!$E34)</f>
        <v>7.8</v>
      </c>
      <c r="F30" s="2">
        <f>MAX('cambui 01'!$E34,'cambui 02'!$E34,'cambui 03'!$E34)</f>
        <v>18</v>
      </c>
      <c r="G30" s="2">
        <f>MIN('cambui 01'!$E34,'cambui 02'!$E34,'cambui 03'!$E34)</f>
        <v>2.5</v>
      </c>
      <c r="H30" s="2">
        <f>MEDIAN('cambui 01'!$E34,'cambui 02'!$E34,'cambui 03'!$E34)</f>
        <v>2.9</v>
      </c>
      <c r="I30" s="8">
        <f>AVEDEV('cambui 01'!$E34,'cambui 02'!$E34,'cambui 03'!$E34)</f>
        <v>6.8</v>
      </c>
      <c r="J30" s="8">
        <f>_xlfn.STDEV.S('cambui 01'!$E34,'cambui 02'!$E34,'cambui 03'!$E34)</f>
        <v>8.835722947218299</v>
      </c>
      <c r="K30" s="8">
        <f>_xlfn.VAR.S('cambui 01'!$E34,'cambui 02'!$E34,'cambui 03'!$E34)</f>
        <v>78.070000000000022</v>
      </c>
    </row>
    <row r="31" spans="2:11" x14ac:dyDescent="0.25">
      <c r="B31" s="16">
        <f t="shared" si="0"/>
        <v>26</v>
      </c>
      <c r="C31" s="16" t="s">
        <v>164</v>
      </c>
      <c r="D31" s="16" t="s">
        <v>15</v>
      </c>
      <c r="E31" s="2">
        <f>AVERAGE('cambui 01'!$E35,'cambui 02'!$E35,'cambui 03'!$E35)</f>
        <v>3.6833333333333336</v>
      </c>
      <c r="F31" s="2">
        <f>MAX('cambui 01'!$E35,'cambui 02'!$E35,'cambui 03'!$E35)</f>
        <v>4.2</v>
      </c>
      <c r="G31" s="2">
        <f>MIN('cambui 01'!$E35,'cambui 02'!$E35,'cambui 03'!$E35)</f>
        <v>3</v>
      </c>
      <c r="H31" s="2">
        <f>MEDIAN('cambui 01'!$E35,'cambui 02'!$E35,'cambui 03'!$E35)</f>
        <v>3.85</v>
      </c>
      <c r="I31" s="8">
        <f>AVEDEV('cambui 01'!$E35,'cambui 02'!$E35,'cambui 03'!$E35)</f>
        <v>0.45555555555555555</v>
      </c>
      <c r="J31" s="8">
        <f>_xlfn.STDEV.S('cambui 01'!$E35,'cambui 02'!$E35,'cambui 03'!$E35)</f>
        <v>0.61711695271911915</v>
      </c>
      <c r="K31" s="8">
        <f>_xlfn.VAR.S('cambui 01'!$E35,'cambui 02'!$E35,'cambui 03'!$E35)</f>
        <v>0.38083333333333158</v>
      </c>
    </row>
    <row r="32" spans="2:11" x14ac:dyDescent="0.25">
      <c r="B32" s="16">
        <f t="shared" si="0"/>
        <v>27</v>
      </c>
      <c r="C32" s="16" t="s">
        <v>165</v>
      </c>
      <c r="D32" s="16" t="s">
        <v>15</v>
      </c>
      <c r="E32" s="2">
        <f>AVERAGE('cambui 01'!$E36,'cambui 02'!$E36,'cambui 03'!$E36)</f>
        <v>4.3500000000000005</v>
      </c>
      <c r="F32" s="2">
        <f>MAX('cambui 01'!$E36,'cambui 02'!$E36,'cambui 03'!$E36)</f>
        <v>5.2</v>
      </c>
      <c r="G32" s="2">
        <f>MIN('cambui 01'!$E36,'cambui 02'!$E36,'cambui 03'!$E36)</f>
        <v>3.85</v>
      </c>
      <c r="H32" s="2">
        <f>MEDIAN('cambui 01'!$E36,'cambui 02'!$E36,'cambui 03'!$E36)</f>
        <v>4</v>
      </c>
      <c r="I32" s="8">
        <f>AVEDEV('cambui 01'!$E36,'cambui 02'!$E36,'cambui 03'!$E36)</f>
        <v>0.56666666666666687</v>
      </c>
      <c r="J32" s="8">
        <f>_xlfn.STDEV.S('cambui 01'!$E36,'cambui 02'!$E36,'cambui 03'!$E36)</f>
        <v>0.73993242934743675</v>
      </c>
      <c r="K32" s="8">
        <f>_xlfn.VAR.S('cambui 01'!$E36,'cambui 02'!$E36,'cambui 03'!$E36)</f>
        <v>0.54749999999999943</v>
      </c>
    </row>
    <row r="33" spans="2:11" x14ac:dyDescent="0.25">
      <c r="B33" s="16">
        <f t="shared" si="0"/>
        <v>28</v>
      </c>
      <c r="C33" s="16" t="s">
        <v>166</v>
      </c>
      <c r="D33" s="16" t="s">
        <v>15</v>
      </c>
      <c r="E33" s="2">
        <f>AVERAGE('cambui 01'!$E37,'cambui 02'!$E37,'cambui 03'!$E37)</f>
        <v>3.0833333333333335</v>
      </c>
      <c r="F33" s="2">
        <f>MAX('cambui 01'!$E37,'cambui 02'!$E37,'cambui 03'!$E37)</f>
        <v>4.75</v>
      </c>
      <c r="G33" s="2">
        <f>MIN('cambui 01'!$E37,'cambui 02'!$E37,'cambui 03'!$E37)</f>
        <v>1.5</v>
      </c>
      <c r="H33" s="2">
        <f>MEDIAN('cambui 01'!$E37,'cambui 02'!$E37,'cambui 03'!$E37)</f>
        <v>3</v>
      </c>
      <c r="I33" s="8">
        <f>AVEDEV('cambui 01'!$E37,'cambui 02'!$E37,'cambui 03'!$E37)</f>
        <v>1.1111111111111112</v>
      </c>
      <c r="J33" s="8">
        <f>_xlfn.STDEV.S('cambui 01'!$E37,'cambui 02'!$E37,'cambui 03'!$E37)</f>
        <v>1.6266017746619281</v>
      </c>
      <c r="K33" s="8">
        <f>_xlfn.VAR.S('cambui 01'!$E37,'cambui 02'!$E37,'cambui 03'!$E37)</f>
        <v>2.6458333333333339</v>
      </c>
    </row>
    <row r="34" spans="2:11" x14ac:dyDescent="0.25">
      <c r="B34" s="16">
        <f t="shared" si="0"/>
        <v>29</v>
      </c>
      <c r="C34" s="16" t="s">
        <v>167</v>
      </c>
      <c r="D34" s="16" t="s">
        <v>15</v>
      </c>
      <c r="E34" s="2">
        <f>AVERAGE('cambui 01'!$E38,'cambui 02'!$E38,'cambui 03'!$E38)</f>
        <v>6.7333333333333334</v>
      </c>
      <c r="F34" s="2">
        <f>MAX('cambui 01'!$E38,'cambui 02'!$E38,'cambui 03'!$E38)</f>
        <v>8.75</v>
      </c>
      <c r="G34" s="2">
        <f>MIN('cambui 01'!$E38,'cambui 02'!$E38,'cambui 03'!$E38)</f>
        <v>3.5</v>
      </c>
      <c r="H34" s="2">
        <f>MEDIAN('cambui 01'!$E38,'cambui 02'!$E38,'cambui 03'!$E38)</f>
        <v>7.95</v>
      </c>
      <c r="I34" s="8">
        <f>AVEDEV('cambui 01'!$E38,'cambui 02'!$E38,'cambui 03'!$E38)</f>
        <v>2.1555555555555554</v>
      </c>
      <c r="J34" s="8">
        <f>_xlfn.STDEV.S('cambui 01'!$E38,'cambui 02'!$E38,'cambui 03'!$E38)</f>
        <v>2.828574434822837</v>
      </c>
      <c r="K34" s="8">
        <f>_xlfn.VAR.S('cambui 01'!$E38,'cambui 02'!$E38,'cambui 03'!$E38)</f>
        <v>8.0008333333333326</v>
      </c>
    </row>
    <row r="35" spans="2:11" x14ac:dyDescent="0.25">
      <c r="B35" s="16">
        <f t="shared" si="0"/>
        <v>30</v>
      </c>
      <c r="C35" s="16" t="s">
        <v>168</v>
      </c>
      <c r="D35" s="16" t="s">
        <v>15</v>
      </c>
      <c r="E35" s="2">
        <f>AVERAGE('cambui 01'!$E39,'cambui 02'!$E39,'cambui 03'!$E39)</f>
        <v>7.2666666666666666</v>
      </c>
      <c r="F35" s="2">
        <f>MAX('cambui 01'!$E39,'cambui 02'!$E39,'cambui 03'!$E39)</f>
        <v>10</v>
      </c>
      <c r="G35" s="2">
        <f>MIN('cambui 01'!$E39,'cambui 02'!$E39,'cambui 03'!$E39)</f>
        <v>2</v>
      </c>
      <c r="H35" s="2">
        <f>MEDIAN('cambui 01'!$E39,'cambui 02'!$E39,'cambui 03'!$E39)</f>
        <v>9.8000000000000007</v>
      </c>
      <c r="I35" s="8">
        <f>AVEDEV('cambui 01'!$E39,'cambui 02'!$E39,'cambui 03'!$E39)</f>
        <v>3.5111111111111115</v>
      </c>
      <c r="J35" s="8">
        <f>_xlfn.STDEV.S('cambui 01'!$E39,'cambui 02'!$E39,'cambui 03'!$E39)</f>
        <v>4.5621632295801682</v>
      </c>
      <c r="K35" s="8">
        <f>_xlfn.VAR.S('cambui 01'!$E39,'cambui 02'!$E39,'cambui 03'!$E39)</f>
        <v>20.813333333333347</v>
      </c>
    </row>
    <row r="36" spans="2:11" x14ac:dyDescent="0.25">
      <c r="B36" s="16">
        <f t="shared" si="0"/>
        <v>31</v>
      </c>
      <c r="C36" s="16" t="s">
        <v>169</v>
      </c>
      <c r="D36" s="16" t="s">
        <v>19</v>
      </c>
      <c r="E36" s="2">
        <f>AVERAGE('cambui 01'!$E40,'cambui 02'!$E40,'cambui 03'!$E40)</f>
        <v>7.25</v>
      </c>
      <c r="F36" s="2">
        <f>MAX('cambui 01'!$E40,'cambui 02'!$E40,'cambui 03'!$E40)</f>
        <v>8.9499999999999993</v>
      </c>
      <c r="G36" s="2">
        <f>MIN('cambui 01'!$E40,'cambui 02'!$E40,'cambui 03'!$E40)</f>
        <v>5</v>
      </c>
      <c r="H36" s="2">
        <f>MEDIAN('cambui 01'!$E40,'cambui 02'!$E40,'cambui 03'!$E40)</f>
        <v>7.8</v>
      </c>
      <c r="I36" s="8">
        <f>AVEDEV('cambui 01'!$E40,'cambui 02'!$E40,'cambui 03'!$E40)</f>
        <v>1.4999999999999998</v>
      </c>
      <c r="J36" s="8">
        <f>_xlfn.STDEV.S('cambui 01'!$E40,'cambui 02'!$E40,'cambui 03'!$E40)</f>
        <v>2.0316249653910039</v>
      </c>
      <c r="K36" s="8">
        <f>_xlfn.VAR.S('cambui 01'!$E40,'cambui 02'!$E40,'cambui 03'!$E40)</f>
        <v>4.1274999999999977</v>
      </c>
    </row>
  </sheetData>
  <sheetProtection algorithmName="SHA-512" hashValue="5f15pEz7BRHZ6g4lmlYPTgXg8/yaVSQfH9PRC4P/uLO8VsBe/vMht4JkBpP73/QSoVrce26V32QmVmnrKYlQPA==" saltValue="x7NVNBsxz4q6e6wEfgl1FA==" spinCount="100000" sheet="1" objects="1" scenarios="1"/>
  <pageMargins left="0.511811024" right="0.511811024" top="0.78740157499999996" bottom="0.78740157499999996" header="0.31496062000000002" footer="0.3149606200000000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7" t="s">
        <v>10</v>
      </c>
      <c r="D2" s="98"/>
    </row>
    <row r="3" spans="2:9" ht="15.75" thickBot="1" x14ac:dyDescent="0.3"/>
    <row r="4" spans="2:9" x14ac:dyDescent="0.25">
      <c r="B4" s="85" t="s">
        <v>0</v>
      </c>
      <c r="C4" s="86"/>
      <c r="D4" s="87" t="s">
        <v>11</v>
      </c>
      <c r="E4" s="88"/>
      <c r="F4" s="88"/>
      <c r="G4" s="88"/>
      <c r="H4" s="88"/>
      <c r="I4" s="89"/>
    </row>
    <row r="5" spans="2:9" x14ac:dyDescent="0.25">
      <c r="B5" s="90" t="s">
        <v>1</v>
      </c>
      <c r="C5" s="91"/>
      <c r="D5" s="92" t="s">
        <v>12</v>
      </c>
      <c r="E5" s="93"/>
      <c r="F5" s="93"/>
      <c r="G5" s="93"/>
      <c r="H5" s="93"/>
      <c r="I5" s="94"/>
    </row>
    <row r="6" spans="2:9" x14ac:dyDescent="0.25">
      <c r="B6" s="90" t="s">
        <v>2</v>
      </c>
      <c r="C6" s="91"/>
      <c r="D6" s="92" t="s">
        <v>13</v>
      </c>
      <c r="E6" s="93"/>
      <c r="F6" s="93"/>
      <c r="G6" s="93"/>
      <c r="H6" s="93"/>
      <c r="I6" s="94"/>
    </row>
    <row r="7" spans="2:9" ht="15.75" thickBot="1" x14ac:dyDescent="0.3">
      <c r="B7" s="80" t="s">
        <v>3</v>
      </c>
      <c r="C7" s="81"/>
      <c r="D7" s="82" t="s">
        <v>14</v>
      </c>
      <c r="E7" s="83"/>
      <c r="F7" s="83"/>
      <c r="G7" s="83"/>
      <c r="H7" s="83"/>
      <c r="I7" s="84"/>
    </row>
    <row r="9" spans="2:9" x14ac:dyDescent="0.25">
      <c r="B9" s="16" t="s">
        <v>4</v>
      </c>
      <c r="C9" s="16" t="s">
        <v>170</v>
      </c>
      <c r="D9" s="16" t="s">
        <v>5</v>
      </c>
      <c r="E9" s="2" t="s">
        <v>7</v>
      </c>
      <c r="G9" s="99" t="s">
        <v>9</v>
      </c>
      <c r="H9" s="99"/>
      <c r="I9" s="4">
        <v>1</v>
      </c>
    </row>
    <row r="10" spans="2:9" x14ac:dyDescent="0.25">
      <c r="B10" s="16">
        <v>1</v>
      </c>
      <c r="C10" s="16" t="s">
        <v>131</v>
      </c>
      <c r="D10" s="16" t="s">
        <v>15</v>
      </c>
      <c r="E10" s="2">
        <v>2.2000000000000002</v>
      </c>
    </row>
    <row r="11" spans="2:9" x14ac:dyDescent="0.25">
      <c r="B11" s="16">
        <f>B10+1</f>
        <v>2</v>
      </c>
      <c r="C11" s="16" t="s">
        <v>142</v>
      </c>
      <c r="D11" s="16" t="s">
        <v>15</v>
      </c>
      <c r="E11" s="2">
        <v>3.9</v>
      </c>
    </row>
    <row r="12" spans="2:9" x14ac:dyDescent="0.25">
      <c r="B12" s="16">
        <f t="shared" ref="B12:B40" si="0">B11+1</f>
        <v>3</v>
      </c>
      <c r="C12" s="16" t="s">
        <v>143</v>
      </c>
      <c r="D12" s="16" t="s">
        <v>16</v>
      </c>
      <c r="E12" s="2">
        <v>1.5</v>
      </c>
    </row>
    <row r="13" spans="2:9" x14ac:dyDescent="0.25">
      <c r="B13" s="16">
        <f t="shared" si="0"/>
        <v>4</v>
      </c>
      <c r="C13" s="16" t="s">
        <v>144</v>
      </c>
      <c r="D13" s="16" t="s">
        <v>15</v>
      </c>
      <c r="E13" s="2">
        <v>2</v>
      </c>
    </row>
    <row r="14" spans="2:9" x14ac:dyDescent="0.25">
      <c r="B14" s="16">
        <f t="shared" si="0"/>
        <v>5</v>
      </c>
      <c r="C14" s="16" t="s">
        <v>145</v>
      </c>
      <c r="D14" s="16" t="s">
        <v>15</v>
      </c>
      <c r="E14" s="2">
        <v>2.9</v>
      </c>
    </row>
    <row r="15" spans="2:9" x14ac:dyDescent="0.25">
      <c r="B15" s="16">
        <f t="shared" si="0"/>
        <v>6</v>
      </c>
      <c r="C15" s="16" t="s">
        <v>146</v>
      </c>
      <c r="D15" s="16" t="s">
        <v>15</v>
      </c>
      <c r="E15" s="2">
        <v>3</v>
      </c>
    </row>
    <row r="16" spans="2:9" x14ac:dyDescent="0.25">
      <c r="B16" s="16">
        <f t="shared" si="0"/>
        <v>7</v>
      </c>
      <c r="C16" s="16" t="s">
        <v>147</v>
      </c>
      <c r="D16" s="16" t="s">
        <v>15</v>
      </c>
      <c r="E16" s="2">
        <v>3.9</v>
      </c>
    </row>
    <row r="17" spans="2:5" x14ac:dyDescent="0.25">
      <c r="B17" s="16">
        <f t="shared" si="0"/>
        <v>8</v>
      </c>
      <c r="C17" s="16" t="s">
        <v>148</v>
      </c>
      <c r="D17" s="16" t="s">
        <v>15</v>
      </c>
      <c r="E17" s="2">
        <v>3.9</v>
      </c>
    </row>
    <row r="18" spans="2:5" x14ac:dyDescent="0.25">
      <c r="B18" s="16">
        <f t="shared" si="0"/>
        <v>9</v>
      </c>
      <c r="C18" s="16" t="s">
        <v>149</v>
      </c>
      <c r="D18" s="16" t="s">
        <v>15</v>
      </c>
      <c r="E18" s="2" t="s">
        <v>97</v>
      </c>
    </row>
    <row r="19" spans="2:5" x14ac:dyDescent="0.25">
      <c r="B19" s="16">
        <f t="shared" si="0"/>
        <v>10</v>
      </c>
      <c r="C19" s="16" t="s">
        <v>150</v>
      </c>
      <c r="D19" s="16" t="s">
        <v>15</v>
      </c>
      <c r="E19" s="2" t="s">
        <v>97</v>
      </c>
    </row>
    <row r="20" spans="2:5" x14ac:dyDescent="0.25">
      <c r="B20" s="16">
        <f t="shared" si="0"/>
        <v>11</v>
      </c>
      <c r="C20" s="16" t="s">
        <v>151</v>
      </c>
      <c r="D20" s="16" t="s">
        <v>17</v>
      </c>
      <c r="E20" s="2">
        <v>3.5</v>
      </c>
    </row>
    <row r="21" spans="2:5" x14ac:dyDescent="0.25">
      <c r="B21" s="16">
        <f t="shared" si="0"/>
        <v>12</v>
      </c>
      <c r="C21" s="16" t="s">
        <v>152</v>
      </c>
      <c r="D21" s="16" t="s">
        <v>15</v>
      </c>
      <c r="E21" s="2">
        <v>3</v>
      </c>
    </row>
    <row r="22" spans="2:5" x14ac:dyDescent="0.25">
      <c r="B22" s="16">
        <f t="shared" si="0"/>
        <v>13</v>
      </c>
      <c r="C22" s="16" t="s">
        <v>153</v>
      </c>
      <c r="D22" s="16" t="s">
        <v>15</v>
      </c>
      <c r="E22" s="2">
        <v>4.9000000000000004</v>
      </c>
    </row>
    <row r="23" spans="2:5" x14ac:dyDescent="0.25">
      <c r="B23" s="16">
        <f t="shared" si="0"/>
        <v>14</v>
      </c>
      <c r="C23" s="16" t="s">
        <v>154</v>
      </c>
      <c r="D23" s="16" t="s">
        <v>15</v>
      </c>
      <c r="E23" s="2">
        <v>3.5</v>
      </c>
    </row>
    <row r="24" spans="2:5" x14ac:dyDescent="0.25">
      <c r="B24" s="16">
        <f t="shared" si="0"/>
        <v>15</v>
      </c>
      <c r="C24" s="16" t="s">
        <v>155</v>
      </c>
      <c r="D24" s="16" t="s">
        <v>15</v>
      </c>
      <c r="E24" s="2">
        <v>2</v>
      </c>
    </row>
    <row r="25" spans="2:5" x14ac:dyDescent="0.25">
      <c r="B25" s="16">
        <f t="shared" si="0"/>
        <v>16</v>
      </c>
      <c r="C25" s="16" t="s">
        <v>156</v>
      </c>
      <c r="D25" s="16" t="s">
        <v>15</v>
      </c>
      <c r="E25" s="2" t="s">
        <v>97</v>
      </c>
    </row>
    <row r="26" spans="2:5" x14ac:dyDescent="0.25">
      <c r="B26" s="16">
        <f t="shared" si="0"/>
        <v>17</v>
      </c>
      <c r="C26" s="16" t="s">
        <v>157</v>
      </c>
      <c r="D26" s="16" t="s">
        <v>15</v>
      </c>
      <c r="E26" s="2" t="s">
        <v>97</v>
      </c>
    </row>
    <row r="27" spans="2:5" x14ac:dyDescent="0.25">
      <c r="B27" s="16">
        <f t="shared" si="0"/>
        <v>18</v>
      </c>
      <c r="C27" s="16" t="s">
        <v>158</v>
      </c>
      <c r="D27" s="16" t="s">
        <v>15</v>
      </c>
      <c r="E27" s="2">
        <v>5.9</v>
      </c>
    </row>
    <row r="28" spans="2:5" x14ac:dyDescent="0.25">
      <c r="B28" s="16">
        <f t="shared" si="0"/>
        <v>19</v>
      </c>
      <c r="C28" s="16" t="s">
        <v>159</v>
      </c>
      <c r="D28" s="16" t="s">
        <v>15</v>
      </c>
      <c r="E28" s="2" t="s">
        <v>97</v>
      </c>
    </row>
    <row r="29" spans="2:5" x14ac:dyDescent="0.25">
      <c r="B29" s="16">
        <f t="shared" si="0"/>
        <v>20</v>
      </c>
      <c r="C29" s="16" t="s">
        <v>160</v>
      </c>
      <c r="D29" s="16" t="s">
        <v>18</v>
      </c>
      <c r="E29" s="2" t="s">
        <v>97</v>
      </c>
    </row>
    <row r="30" spans="2:5" x14ac:dyDescent="0.25">
      <c r="B30" s="16">
        <f t="shared" si="0"/>
        <v>21</v>
      </c>
      <c r="C30" s="16" t="s">
        <v>161</v>
      </c>
      <c r="D30" s="16" t="s">
        <v>15</v>
      </c>
      <c r="E30" s="2">
        <v>2.5</v>
      </c>
    </row>
    <row r="31" spans="2:5" x14ac:dyDescent="0.25">
      <c r="B31" s="16">
        <f t="shared" si="0"/>
        <v>22</v>
      </c>
      <c r="C31" s="16" t="s">
        <v>171</v>
      </c>
      <c r="D31" s="16" t="s">
        <v>15</v>
      </c>
      <c r="E31" s="2">
        <v>2.5</v>
      </c>
    </row>
    <row r="32" spans="2:5" x14ac:dyDescent="0.25">
      <c r="B32" s="16">
        <f>B31+1</f>
        <v>23</v>
      </c>
      <c r="C32" s="16" t="s">
        <v>172</v>
      </c>
      <c r="D32" s="16" t="s">
        <v>15</v>
      </c>
      <c r="E32" s="2">
        <v>6.9</v>
      </c>
    </row>
    <row r="33" spans="2:5" x14ac:dyDescent="0.25">
      <c r="B33" s="16">
        <f t="shared" si="0"/>
        <v>24</v>
      </c>
      <c r="C33" s="16" t="s">
        <v>162</v>
      </c>
      <c r="D33" s="16" t="s">
        <v>15</v>
      </c>
      <c r="E33" s="2" t="s">
        <v>97</v>
      </c>
    </row>
    <row r="34" spans="2:5" x14ac:dyDescent="0.25">
      <c r="B34" s="16">
        <f t="shared" si="0"/>
        <v>25</v>
      </c>
      <c r="C34" s="16" t="s">
        <v>163</v>
      </c>
      <c r="D34" s="16" t="s">
        <v>15</v>
      </c>
      <c r="E34" s="2">
        <v>14</v>
      </c>
    </row>
    <row r="35" spans="2:5" x14ac:dyDescent="0.25">
      <c r="B35" s="16">
        <f t="shared" si="0"/>
        <v>26</v>
      </c>
      <c r="C35" s="16" t="s">
        <v>164</v>
      </c>
      <c r="D35" s="16" t="s">
        <v>15</v>
      </c>
      <c r="E35" s="2">
        <v>3</v>
      </c>
    </row>
    <row r="36" spans="2:5" x14ac:dyDescent="0.25">
      <c r="B36" s="16">
        <f t="shared" si="0"/>
        <v>27</v>
      </c>
      <c r="C36" s="16" t="s">
        <v>165</v>
      </c>
      <c r="D36" s="16" t="s">
        <v>15</v>
      </c>
      <c r="E36" s="2">
        <v>5</v>
      </c>
    </row>
    <row r="37" spans="2:5" x14ac:dyDescent="0.25">
      <c r="B37" s="16">
        <f t="shared" si="0"/>
        <v>28</v>
      </c>
      <c r="C37" s="16" t="s">
        <v>166</v>
      </c>
      <c r="D37" s="16" t="s">
        <v>15</v>
      </c>
      <c r="E37" s="2">
        <v>2</v>
      </c>
    </row>
    <row r="38" spans="2:5" x14ac:dyDescent="0.25">
      <c r="B38" s="16">
        <f t="shared" si="0"/>
        <v>29</v>
      </c>
      <c r="C38" s="16" t="s">
        <v>167</v>
      </c>
      <c r="D38" s="16" t="s">
        <v>15</v>
      </c>
      <c r="E38" s="2">
        <v>4.9000000000000004</v>
      </c>
    </row>
    <row r="39" spans="2:5" x14ac:dyDescent="0.25">
      <c r="B39" s="16">
        <f t="shared" si="0"/>
        <v>30</v>
      </c>
      <c r="C39" s="16" t="s">
        <v>168</v>
      </c>
      <c r="D39" s="16" t="s">
        <v>15</v>
      </c>
      <c r="E39" s="2">
        <v>10</v>
      </c>
    </row>
    <row r="40" spans="2:5" x14ac:dyDescent="0.25">
      <c r="B40" s="16">
        <f t="shared" si="0"/>
        <v>31</v>
      </c>
      <c r="C40" s="16" t="s">
        <v>169</v>
      </c>
      <c r="D40" s="16" t="s">
        <v>19</v>
      </c>
      <c r="E40" s="2">
        <v>4.9000000000000004</v>
      </c>
    </row>
  </sheetData>
  <sheetProtection algorithmName="SHA-512" hashValue="Z+PL7SxGko+NlzZpCNQzAZXH6kusS8Ge9LoPGd1jQN87KRD4tI8NyitC+K4UHjA8ZzLEPLHE6AiVajvFPghcww==" saltValue="ZA63NJpcDzBUcRaknitkqw==" spinCount="100000" sheet="1" objects="1" scenarios="1"/>
  <mergeCells count="10">
    <mergeCell ref="D6:I6"/>
    <mergeCell ref="D7:I7"/>
    <mergeCell ref="C2:D2"/>
    <mergeCell ref="G9:H9"/>
    <mergeCell ref="D4:I4"/>
    <mergeCell ref="B4:C4"/>
    <mergeCell ref="B5:C5"/>
    <mergeCell ref="B6:C6"/>
    <mergeCell ref="B7:C7"/>
    <mergeCell ref="D5:I5"/>
  </mergeCells>
  <pageMargins left="0.511811024" right="0.511811024" top="0.78740157499999996" bottom="0.78740157499999996" header="0.31496062000000002" footer="0.31496062000000002"/>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7" t="s">
        <v>10</v>
      </c>
      <c r="D2" s="98"/>
    </row>
    <row r="3" spans="2:9" ht="15.75" thickBot="1" x14ac:dyDescent="0.3"/>
    <row r="4" spans="2:9" x14ac:dyDescent="0.25">
      <c r="B4" s="85" t="s">
        <v>0</v>
      </c>
      <c r="C4" s="86"/>
      <c r="D4" s="87" t="s">
        <v>20</v>
      </c>
      <c r="E4" s="88"/>
      <c r="F4" s="88"/>
      <c r="G4" s="88"/>
      <c r="H4" s="88"/>
      <c r="I4" s="89"/>
    </row>
    <row r="5" spans="2:9" x14ac:dyDescent="0.25">
      <c r="B5" s="90" t="s">
        <v>1</v>
      </c>
      <c r="C5" s="91"/>
      <c r="D5" s="92" t="s">
        <v>21</v>
      </c>
      <c r="E5" s="93"/>
      <c r="F5" s="93"/>
      <c r="G5" s="93"/>
      <c r="H5" s="93"/>
      <c r="I5" s="94"/>
    </row>
    <row r="6" spans="2:9" x14ac:dyDescent="0.25">
      <c r="B6" s="90" t="s">
        <v>2</v>
      </c>
      <c r="C6" s="91"/>
      <c r="D6" s="92" t="s">
        <v>22</v>
      </c>
      <c r="E6" s="93"/>
      <c r="F6" s="93"/>
      <c r="G6" s="93"/>
      <c r="H6" s="93"/>
      <c r="I6" s="94"/>
    </row>
    <row r="7" spans="2:9" ht="15.75" thickBot="1" x14ac:dyDescent="0.3">
      <c r="B7" s="80" t="s">
        <v>3</v>
      </c>
      <c r="C7" s="81"/>
      <c r="D7" s="82" t="s">
        <v>23</v>
      </c>
      <c r="E7" s="83"/>
      <c r="F7" s="83"/>
      <c r="G7" s="83"/>
      <c r="H7" s="83"/>
      <c r="I7" s="84"/>
    </row>
    <row r="9" spans="2:9" x14ac:dyDescent="0.25">
      <c r="B9" s="16" t="s">
        <v>4</v>
      </c>
      <c r="C9" s="16" t="s">
        <v>170</v>
      </c>
      <c r="D9" s="16" t="s">
        <v>5</v>
      </c>
      <c r="E9" s="2" t="s">
        <v>7</v>
      </c>
      <c r="G9" s="99" t="s">
        <v>9</v>
      </c>
      <c r="H9" s="99"/>
      <c r="I9" s="4">
        <v>2</v>
      </c>
    </row>
    <row r="10" spans="2:9" x14ac:dyDescent="0.25">
      <c r="B10" s="16">
        <v>1</v>
      </c>
      <c r="C10" s="16" t="s">
        <v>131</v>
      </c>
      <c r="D10" s="16" t="s">
        <v>15</v>
      </c>
      <c r="E10" s="2">
        <v>2.69</v>
      </c>
    </row>
    <row r="11" spans="2:9" x14ac:dyDescent="0.25">
      <c r="B11" s="16">
        <f>B10+1</f>
        <v>2</v>
      </c>
      <c r="C11" s="16" t="s">
        <v>142</v>
      </c>
      <c r="D11" s="16" t="s">
        <v>15</v>
      </c>
      <c r="E11" s="2">
        <v>3.59</v>
      </c>
    </row>
    <row r="12" spans="2:9" x14ac:dyDescent="0.25">
      <c r="B12" s="16">
        <f t="shared" ref="B12:B40" si="0">B11+1</f>
        <v>3</v>
      </c>
      <c r="C12" s="16" t="s">
        <v>143</v>
      </c>
      <c r="D12" s="16" t="s">
        <v>16</v>
      </c>
      <c r="E12" s="2">
        <v>1.79</v>
      </c>
    </row>
    <row r="13" spans="2:9" x14ac:dyDescent="0.25">
      <c r="B13" s="16">
        <f t="shared" si="0"/>
        <v>4</v>
      </c>
      <c r="C13" s="16" t="s">
        <v>144</v>
      </c>
      <c r="D13" s="16" t="s">
        <v>15</v>
      </c>
      <c r="E13" s="2">
        <v>2.99</v>
      </c>
    </row>
    <row r="14" spans="2:9" x14ac:dyDescent="0.25">
      <c r="B14" s="16">
        <f t="shared" si="0"/>
        <v>5</v>
      </c>
      <c r="C14" s="16" t="s">
        <v>145</v>
      </c>
      <c r="D14" s="16" t="s">
        <v>15</v>
      </c>
      <c r="E14" s="2">
        <v>3.99</v>
      </c>
    </row>
    <row r="15" spans="2:9" x14ac:dyDescent="0.25">
      <c r="B15" s="16">
        <f t="shared" si="0"/>
        <v>6</v>
      </c>
      <c r="C15" s="16" t="s">
        <v>146</v>
      </c>
      <c r="D15" s="16" t="s">
        <v>15</v>
      </c>
      <c r="E15" s="2">
        <v>4.6900000000000004</v>
      </c>
    </row>
    <row r="16" spans="2:9" x14ac:dyDescent="0.25">
      <c r="B16" s="16">
        <f t="shared" si="0"/>
        <v>7</v>
      </c>
      <c r="C16" s="16" t="s">
        <v>147</v>
      </c>
      <c r="D16" s="16" t="s">
        <v>15</v>
      </c>
      <c r="E16" s="2">
        <v>3.59</v>
      </c>
    </row>
    <row r="17" spans="2:5" x14ac:dyDescent="0.25">
      <c r="B17" s="16">
        <f t="shared" si="0"/>
        <v>8</v>
      </c>
      <c r="C17" s="16" t="s">
        <v>148</v>
      </c>
      <c r="D17" s="16" t="s">
        <v>15</v>
      </c>
      <c r="E17" s="2">
        <v>4.99</v>
      </c>
    </row>
    <row r="18" spans="2:5" x14ac:dyDescent="0.25">
      <c r="B18" s="16">
        <f t="shared" si="0"/>
        <v>9</v>
      </c>
      <c r="C18" s="16" t="s">
        <v>149</v>
      </c>
      <c r="D18" s="16" t="s">
        <v>15</v>
      </c>
      <c r="E18" s="2">
        <v>26.9</v>
      </c>
    </row>
    <row r="19" spans="2:5" x14ac:dyDescent="0.25">
      <c r="B19" s="16">
        <f t="shared" si="0"/>
        <v>10</v>
      </c>
      <c r="C19" s="16" t="s">
        <v>150</v>
      </c>
      <c r="D19" s="16" t="s">
        <v>15</v>
      </c>
      <c r="E19" s="2">
        <v>23</v>
      </c>
    </row>
    <row r="20" spans="2:5" x14ac:dyDescent="0.25">
      <c r="B20" s="16">
        <f t="shared" si="0"/>
        <v>11</v>
      </c>
      <c r="C20" s="16" t="s">
        <v>151</v>
      </c>
      <c r="D20" s="16" t="s">
        <v>17</v>
      </c>
      <c r="E20" s="2">
        <v>5</v>
      </c>
    </row>
    <row r="21" spans="2:5" x14ac:dyDescent="0.25">
      <c r="B21" s="16">
        <f t="shared" si="0"/>
        <v>12</v>
      </c>
      <c r="C21" s="16" t="s">
        <v>152</v>
      </c>
      <c r="D21" s="16" t="s">
        <v>15</v>
      </c>
      <c r="E21" s="2">
        <v>5.49</v>
      </c>
    </row>
    <row r="22" spans="2:5" x14ac:dyDescent="0.25">
      <c r="B22" s="16">
        <f t="shared" si="0"/>
        <v>13</v>
      </c>
      <c r="C22" s="16" t="s">
        <v>153</v>
      </c>
      <c r="D22" s="16" t="s">
        <v>15</v>
      </c>
      <c r="E22" s="2">
        <v>5.59</v>
      </c>
    </row>
    <row r="23" spans="2:5" x14ac:dyDescent="0.25">
      <c r="B23" s="16">
        <f t="shared" si="0"/>
        <v>14</v>
      </c>
      <c r="C23" s="16" t="s">
        <v>154</v>
      </c>
      <c r="D23" s="16" t="s">
        <v>15</v>
      </c>
      <c r="E23" s="2">
        <v>1.89</v>
      </c>
    </row>
    <row r="24" spans="2:5" x14ac:dyDescent="0.25">
      <c r="B24" s="16">
        <f t="shared" si="0"/>
        <v>15</v>
      </c>
      <c r="C24" s="16" t="s">
        <v>155</v>
      </c>
      <c r="D24" s="16" t="s">
        <v>15</v>
      </c>
      <c r="E24" s="2">
        <v>2.9</v>
      </c>
    </row>
    <row r="25" spans="2:5" x14ac:dyDescent="0.25">
      <c r="B25" s="16">
        <f t="shared" si="0"/>
        <v>16</v>
      </c>
      <c r="C25" s="16" t="s">
        <v>156</v>
      </c>
      <c r="D25" s="16" t="s">
        <v>15</v>
      </c>
      <c r="E25" s="2">
        <v>21.22</v>
      </c>
    </row>
    <row r="26" spans="2:5" x14ac:dyDescent="0.25">
      <c r="B26" s="16">
        <f t="shared" si="0"/>
        <v>17</v>
      </c>
      <c r="C26" s="16" t="s">
        <v>157</v>
      </c>
      <c r="D26" s="16" t="s">
        <v>15</v>
      </c>
      <c r="E26" s="2">
        <v>6.2</v>
      </c>
    </row>
    <row r="27" spans="2:5" x14ac:dyDescent="0.25">
      <c r="B27" s="16">
        <f t="shared" si="0"/>
        <v>18</v>
      </c>
      <c r="C27" s="16" t="s">
        <v>158</v>
      </c>
      <c r="D27" s="16" t="s">
        <v>15</v>
      </c>
      <c r="E27" s="2">
        <v>4.59</v>
      </c>
    </row>
    <row r="28" spans="2:5" x14ac:dyDescent="0.25">
      <c r="B28" s="16">
        <f t="shared" si="0"/>
        <v>19</v>
      </c>
      <c r="C28" s="16" t="s">
        <v>159</v>
      </c>
      <c r="D28" s="16" t="s">
        <v>15</v>
      </c>
      <c r="E28" s="2" t="s">
        <v>97</v>
      </c>
    </row>
    <row r="29" spans="2:5" x14ac:dyDescent="0.25">
      <c r="B29" s="16">
        <f t="shared" si="0"/>
        <v>20</v>
      </c>
      <c r="C29" s="16" t="s">
        <v>160</v>
      </c>
      <c r="D29" s="16" t="s">
        <v>18</v>
      </c>
      <c r="E29" s="2">
        <v>2.1</v>
      </c>
    </row>
    <row r="30" spans="2:5" x14ac:dyDescent="0.25">
      <c r="B30" s="16">
        <f t="shared" si="0"/>
        <v>21</v>
      </c>
      <c r="C30" s="16" t="s">
        <v>161</v>
      </c>
      <c r="D30" s="16" t="s">
        <v>15</v>
      </c>
      <c r="E30" s="2">
        <v>1.29</v>
      </c>
    </row>
    <row r="31" spans="2:5" x14ac:dyDescent="0.25">
      <c r="B31" s="16">
        <f t="shared" si="0"/>
        <v>22</v>
      </c>
      <c r="C31" s="16" t="s">
        <v>171</v>
      </c>
      <c r="D31" s="16" t="s">
        <v>15</v>
      </c>
      <c r="E31" s="2">
        <v>1.29</v>
      </c>
    </row>
    <row r="32" spans="2:5" x14ac:dyDescent="0.25">
      <c r="B32" s="16">
        <f>B31+1</f>
        <v>23</v>
      </c>
      <c r="C32" s="16" t="s">
        <v>172</v>
      </c>
      <c r="D32" s="16" t="s">
        <v>15</v>
      </c>
      <c r="E32" s="2">
        <v>7.99</v>
      </c>
    </row>
    <row r="33" spans="2:5" x14ac:dyDescent="0.25">
      <c r="B33" s="16">
        <f t="shared" si="0"/>
        <v>24</v>
      </c>
      <c r="C33" s="16" t="s">
        <v>162</v>
      </c>
      <c r="D33" s="16" t="s">
        <v>15</v>
      </c>
      <c r="E33" s="2" t="s">
        <v>97</v>
      </c>
    </row>
    <row r="34" spans="2:5" x14ac:dyDescent="0.25">
      <c r="B34" s="16">
        <f t="shared" si="0"/>
        <v>25</v>
      </c>
      <c r="C34" s="16" t="s">
        <v>163</v>
      </c>
      <c r="D34" s="16" t="s">
        <v>15</v>
      </c>
      <c r="E34" s="2">
        <v>16.8</v>
      </c>
    </row>
    <row r="35" spans="2:5" x14ac:dyDescent="0.25">
      <c r="B35" s="16">
        <f t="shared" si="0"/>
        <v>26</v>
      </c>
      <c r="C35" s="16" t="s">
        <v>164</v>
      </c>
      <c r="D35" s="16" t="s">
        <v>15</v>
      </c>
      <c r="E35" s="2">
        <v>4.99</v>
      </c>
    </row>
    <row r="36" spans="2:5" x14ac:dyDescent="0.25">
      <c r="B36" s="16">
        <f t="shared" si="0"/>
        <v>27</v>
      </c>
      <c r="C36" s="16" t="s">
        <v>165</v>
      </c>
      <c r="D36" s="16" t="s">
        <v>15</v>
      </c>
      <c r="E36" s="2">
        <v>4.99</v>
      </c>
    </row>
    <row r="37" spans="2:5" x14ac:dyDescent="0.25">
      <c r="B37" s="16">
        <f t="shared" si="0"/>
        <v>28</v>
      </c>
      <c r="C37" s="16" t="s">
        <v>166</v>
      </c>
      <c r="D37" s="16" t="s">
        <v>15</v>
      </c>
      <c r="E37" s="2">
        <v>2.99</v>
      </c>
    </row>
    <row r="38" spans="2:5" x14ac:dyDescent="0.25">
      <c r="B38" s="16">
        <f t="shared" si="0"/>
        <v>29</v>
      </c>
      <c r="C38" s="16" t="s">
        <v>167</v>
      </c>
      <c r="D38" s="16" t="s">
        <v>15</v>
      </c>
      <c r="E38" s="2">
        <v>5.99</v>
      </c>
    </row>
    <row r="39" spans="2:5" x14ac:dyDescent="0.25">
      <c r="B39" s="16">
        <f t="shared" si="0"/>
        <v>30</v>
      </c>
      <c r="C39" s="16" t="s">
        <v>168</v>
      </c>
      <c r="D39" s="16" t="s">
        <v>15</v>
      </c>
      <c r="E39" s="2">
        <v>8.6</v>
      </c>
    </row>
    <row r="40" spans="2:5" x14ac:dyDescent="0.25">
      <c r="B40" s="16">
        <f t="shared" si="0"/>
        <v>31</v>
      </c>
      <c r="C40" s="16" t="s">
        <v>169</v>
      </c>
      <c r="D40" s="16" t="s">
        <v>19</v>
      </c>
      <c r="E40" s="2">
        <v>6.99</v>
      </c>
    </row>
  </sheetData>
  <sheetProtection algorithmName="SHA-512" hashValue="EfV4Kb5onrGGjbkJ4rSPFUbLS4TMBfYIC9+/JV4KH/MhoKKaUPTUqgqzjqSjG08MaQmvvpnbLaMkG6tYcpbO0g==" saltValue="ZojEi4kX8+/AvAo4JQ6a2A==" spinCount="100000" sheet="1" objects="1" scenarios="1"/>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7" t="s">
        <v>10</v>
      </c>
      <c r="D2" s="98"/>
    </row>
    <row r="3" spans="2:9" ht="15.75" thickBot="1" x14ac:dyDescent="0.3"/>
    <row r="4" spans="2:9" x14ac:dyDescent="0.25">
      <c r="B4" s="85" t="s">
        <v>0</v>
      </c>
      <c r="C4" s="86"/>
      <c r="D4" s="87" t="s">
        <v>24</v>
      </c>
      <c r="E4" s="88"/>
      <c r="F4" s="88"/>
      <c r="G4" s="88"/>
      <c r="H4" s="88"/>
      <c r="I4" s="89"/>
    </row>
    <row r="5" spans="2:9" x14ac:dyDescent="0.25">
      <c r="B5" s="90" t="s">
        <v>1</v>
      </c>
      <c r="C5" s="91"/>
      <c r="D5" s="92"/>
      <c r="E5" s="93"/>
      <c r="F5" s="93"/>
      <c r="G5" s="93"/>
      <c r="H5" s="93"/>
      <c r="I5" s="94"/>
    </row>
    <row r="6" spans="2:9" x14ac:dyDescent="0.25">
      <c r="B6" s="90" t="s">
        <v>2</v>
      </c>
      <c r="C6" s="91"/>
      <c r="D6" s="92" t="s">
        <v>26</v>
      </c>
      <c r="E6" s="93"/>
      <c r="F6" s="93"/>
      <c r="G6" s="93"/>
      <c r="H6" s="93"/>
      <c r="I6" s="94"/>
    </row>
    <row r="7" spans="2:9" ht="15.75" thickBot="1" x14ac:dyDescent="0.3">
      <c r="B7" s="80" t="s">
        <v>3</v>
      </c>
      <c r="C7" s="81"/>
      <c r="D7" s="82" t="s">
        <v>25</v>
      </c>
      <c r="E7" s="83"/>
      <c r="F7" s="83"/>
      <c r="G7" s="83"/>
      <c r="H7" s="83"/>
      <c r="I7" s="84"/>
    </row>
    <row r="9" spans="2:9" x14ac:dyDescent="0.25">
      <c r="B9" s="16" t="s">
        <v>4</v>
      </c>
      <c r="C9" s="16" t="s">
        <v>170</v>
      </c>
      <c r="D9" s="16" t="s">
        <v>5</v>
      </c>
      <c r="E9" s="2" t="s">
        <v>7</v>
      </c>
      <c r="G9" s="99" t="s">
        <v>9</v>
      </c>
      <c r="H9" s="99"/>
      <c r="I9" s="4">
        <v>3</v>
      </c>
    </row>
    <row r="10" spans="2:9" x14ac:dyDescent="0.25">
      <c r="B10" s="16">
        <v>1</v>
      </c>
      <c r="C10" s="16" t="s">
        <v>131</v>
      </c>
      <c r="D10" s="16" t="s">
        <v>15</v>
      </c>
      <c r="E10" s="2">
        <v>2.5</v>
      </c>
    </row>
    <row r="11" spans="2:9" x14ac:dyDescent="0.25">
      <c r="B11" s="16">
        <f>B10+1</f>
        <v>2</v>
      </c>
      <c r="C11" s="16" t="s">
        <v>142</v>
      </c>
      <c r="D11" s="16" t="s">
        <v>15</v>
      </c>
      <c r="E11" s="2">
        <v>3</v>
      </c>
    </row>
    <row r="12" spans="2:9" x14ac:dyDescent="0.25">
      <c r="B12" s="16">
        <f t="shared" ref="B12:B40" si="0">B11+1</f>
        <v>3</v>
      </c>
      <c r="C12" s="16" t="s">
        <v>143</v>
      </c>
      <c r="D12" s="16" t="s">
        <v>16</v>
      </c>
      <c r="E12" s="2">
        <v>1.5</v>
      </c>
    </row>
    <row r="13" spans="2:9" x14ac:dyDescent="0.25">
      <c r="B13" s="16">
        <f t="shared" si="0"/>
        <v>4</v>
      </c>
      <c r="C13" s="16" t="s">
        <v>144</v>
      </c>
      <c r="D13" s="16" t="s">
        <v>15</v>
      </c>
      <c r="E13" s="2">
        <v>2</v>
      </c>
    </row>
    <row r="14" spans="2:9" x14ac:dyDescent="0.25">
      <c r="B14" s="16">
        <f t="shared" si="0"/>
        <v>5</v>
      </c>
      <c r="C14" s="16" t="s">
        <v>145</v>
      </c>
      <c r="D14" s="16" t="s">
        <v>15</v>
      </c>
      <c r="E14" s="2">
        <v>4.5</v>
      </c>
    </row>
    <row r="15" spans="2:9" x14ac:dyDescent="0.25">
      <c r="B15" s="16">
        <f t="shared" si="0"/>
        <v>6</v>
      </c>
      <c r="C15" s="16" t="s">
        <v>146</v>
      </c>
      <c r="D15" s="16" t="s">
        <v>15</v>
      </c>
      <c r="E15" s="2">
        <v>3</v>
      </c>
    </row>
    <row r="16" spans="2:9" x14ac:dyDescent="0.25">
      <c r="B16" s="16">
        <f t="shared" si="0"/>
        <v>7</v>
      </c>
      <c r="C16" s="16" t="s">
        <v>147</v>
      </c>
      <c r="D16" s="16" t="s">
        <v>15</v>
      </c>
      <c r="E16" s="2">
        <v>4.4000000000000004</v>
      </c>
    </row>
    <row r="17" spans="2:5" x14ac:dyDescent="0.25">
      <c r="B17" s="16">
        <f t="shared" si="0"/>
        <v>8</v>
      </c>
      <c r="C17" s="16" t="s">
        <v>148</v>
      </c>
      <c r="D17" s="16" t="s">
        <v>15</v>
      </c>
      <c r="E17" s="2">
        <v>4.5</v>
      </c>
    </row>
    <row r="18" spans="2:5" x14ac:dyDescent="0.25">
      <c r="B18" s="16">
        <f t="shared" si="0"/>
        <v>9</v>
      </c>
      <c r="C18" s="16" t="s">
        <v>149</v>
      </c>
      <c r="D18" s="16" t="s">
        <v>15</v>
      </c>
      <c r="E18" s="2" t="s">
        <v>97</v>
      </c>
    </row>
    <row r="19" spans="2:5" x14ac:dyDescent="0.25">
      <c r="B19" s="16">
        <f t="shared" si="0"/>
        <v>10</v>
      </c>
      <c r="C19" s="16" t="s">
        <v>150</v>
      </c>
      <c r="D19" s="16" t="s">
        <v>15</v>
      </c>
      <c r="E19" s="2" t="s">
        <v>97</v>
      </c>
    </row>
    <row r="20" spans="2:5" x14ac:dyDescent="0.25">
      <c r="B20" s="16">
        <f t="shared" si="0"/>
        <v>11</v>
      </c>
      <c r="C20" s="16" t="s">
        <v>151</v>
      </c>
      <c r="D20" s="16" t="s">
        <v>17</v>
      </c>
      <c r="E20" s="2">
        <v>3</v>
      </c>
    </row>
    <row r="21" spans="2:5" x14ac:dyDescent="0.25">
      <c r="B21" s="16">
        <f t="shared" si="0"/>
        <v>12</v>
      </c>
      <c r="C21" s="16" t="s">
        <v>152</v>
      </c>
      <c r="D21" s="16" t="s">
        <v>15</v>
      </c>
      <c r="E21" s="2">
        <v>5</v>
      </c>
    </row>
    <row r="22" spans="2:5" x14ac:dyDescent="0.25">
      <c r="B22" s="16">
        <f t="shared" si="0"/>
        <v>13</v>
      </c>
      <c r="C22" s="16" t="s">
        <v>153</v>
      </c>
      <c r="D22" s="16" t="s">
        <v>15</v>
      </c>
      <c r="E22" s="2">
        <v>7</v>
      </c>
    </row>
    <row r="23" spans="2:5" x14ac:dyDescent="0.25">
      <c r="B23" s="16">
        <f t="shared" si="0"/>
        <v>14</v>
      </c>
      <c r="C23" s="16" t="s">
        <v>154</v>
      </c>
      <c r="D23" s="16" t="s">
        <v>15</v>
      </c>
      <c r="E23" s="2">
        <v>3</v>
      </c>
    </row>
    <row r="24" spans="2:5" x14ac:dyDescent="0.25">
      <c r="B24" s="16">
        <f t="shared" si="0"/>
        <v>15</v>
      </c>
      <c r="C24" s="16" t="s">
        <v>155</v>
      </c>
      <c r="D24" s="16" t="s">
        <v>15</v>
      </c>
      <c r="E24" s="2">
        <v>1</v>
      </c>
    </row>
    <row r="25" spans="2:5" x14ac:dyDescent="0.25">
      <c r="B25" s="16">
        <f t="shared" si="0"/>
        <v>16</v>
      </c>
      <c r="C25" s="16" t="s">
        <v>156</v>
      </c>
      <c r="D25" s="16" t="s">
        <v>15</v>
      </c>
      <c r="E25" s="2" t="s">
        <v>97</v>
      </c>
    </row>
    <row r="26" spans="2:5" x14ac:dyDescent="0.25">
      <c r="B26" s="16">
        <f t="shared" si="0"/>
        <v>17</v>
      </c>
      <c r="C26" s="16" t="s">
        <v>157</v>
      </c>
      <c r="D26" s="16" t="s">
        <v>15</v>
      </c>
      <c r="E26" s="2">
        <v>6.5</v>
      </c>
    </row>
    <row r="27" spans="2:5" x14ac:dyDescent="0.25">
      <c r="B27" s="16">
        <f t="shared" si="0"/>
        <v>18</v>
      </c>
      <c r="C27" s="16" t="s">
        <v>158</v>
      </c>
      <c r="D27" s="16" t="s">
        <v>15</v>
      </c>
      <c r="E27" s="2">
        <v>5</v>
      </c>
    </row>
    <row r="28" spans="2:5" x14ac:dyDescent="0.25">
      <c r="B28" s="16">
        <f t="shared" si="0"/>
        <v>19</v>
      </c>
      <c r="C28" s="16" t="s">
        <v>159</v>
      </c>
      <c r="D28" s="16" t="s">
        <v>15</v>
      </c>
      <c r="E28" s="2" t="s">
        <v>97</v>
      </c>
    </row>
    <row r="29" spans="2:5" x14ac:dyDescent="0.25">
      <c r="B29" s="16">
        <f t="shared" si="0"/>
        <v>20</v>
      </c>
      <c r="C29" s="16" t="s">
        <v>160</v>
      </c>
      <c r="D29" s="16" t="s">
        <v>18</v>
      </c>
      <c r="E29" s="2" t="s">
        <v>97</v>
      </c>
    </row>
    <row r="30" spans="2:5" x14ac:dyDescent="0.25">
      <c r="B30" s="16">
        <f t="shared" si="0"/>
        <v>21</v>
      </c>
      <c r="C30" s="16" t="s">
        <v>161</v>
      </c>
      <c r="D30" s="16" t="s">
        <v>15</v>
      </c>
      <c r="E30" s="2">
        <v>2</v>
      </c>
    </row>
    <row r="31" spans="2:5" x14ac:dyDescent="0.25">
      <c r="B31" s="16">
        <f t="shared" si="0"/>
        <v>22</v>
      </c>
      <c r="C31" s="16" t="s">
        <v>171</v>
      </c>
      <c r="D31" s="16" t="s">
        <v>15</v>
      </c>
      <c r="E31" s="2">
        <v>2</v>
      </c>
    </row>
    <row r="32" spans="2:5" x14ac:dyDescent="0.25">
      <c r="B32" s="16">
        <f>B31+1</f>
        <v>23</v>
      </c>
      <c r="C32" s="16" t="s">
        <v>172</v>
      </c>
      <c r="D32" s="16" t="s">
        <v>15</v>
      </c>
      <c r="E32" s="2">
        <v>6</v>
      </c>
    </row>
    <row r="33" spans="2:5" x14ac:dyDescent="0.25">
      <c r="B33" s="16">
        <f t="shared" si="0"/>
        <v>24</v>
      </c>
      <c r="C33" s="16" t="s">
        <v>162</v>
      </c>
      <c r="D33" s="16" t="s">
        <v>15</v>
      </c>
      <c r="E33" s="2" t="s">
        <v>97</v>
      </c>
    </row>
    <row r="34" spans="2:5" x14ac:dyDescent="0.25">
      <c r="B34" s="16">
        <f t="shared" si="0"/>
        <v>25</v>
      </c>
      <c r="C34" s="16" t="s">
        <v>163</v>
      </c>
      <c r="D34" s="16" t="s">
        <v>15</v>
      </c>
      <c r="E34" s="2">
        <v>10</v>
      </c>
    </row>
    <row r="35" spans="2:5" x14ac:dyDescent="0.25">
      <c r="B35" s="16">
        <f t="shared" si="0"/>
        <v>26</v>
      </c>
      <c r="C35" s="16" t="s">
        <v>164</v>
      </c>
      <c r="D35" s="16" t="s">
        <v>15</v>
      </c>
      <c r="E35" s="2">
        <v>3</v>
      </c>
    </row>
    <row r="36" spans="2:5" x14ac:dyDescent="0.25">
      <c r="B36" s="16">
        <f t="shared" si="0"/>
        <v>27</v>
      </c>
      <c r="C36" s="16" t="s">
        <v>165</v>
      </c>
      <c r="D36" s="16" t="s">
        <v>15</v>
      </c>
      <c r="E36" s="2">
        <v>4</v>
      </c>
    </row>
    <row r="37" spans="2:5" x14ac:dyDescent="0.25">
      <c r="B37" s="16">
        <f t="shared" si="0"/>
        <v>28</v>
      </c>
      <c r="C37" s="16" t="s">
        <v>166</v>
      </c>
      <c r="D37" s="16" t="s">
        <v>15</v>
      </c>
      <c r="E37" s="2">
        <v>3</v>
      </c>
    </row>
    <row r="38" spans="2:5" x14ac:dyDescent="0.25">
      <c r="B38" s="16">
        <f t="shared" si="0"/>
        <v>29</v>
      </c>
      <c r="C38" s="16" t="s">
        <v>167</v>
      </c>
      <c r="D38" s="16" t="s">
        <v>15</v>
      </c>
      <c r="E38" s="2">
        <v>6.9</v>
      </c>
    </row>
    <row r="39" spans="2:5" x14ac:dyDescent="0.25">
      <c r="B39" s="16">
        <f t="shared" si="0"/>
        <v>30</v>
      </c>
      <c r="C39" s="16" t="s">
        <v>168</v>
      </c>
      <c r="D39" s="16" t="s">
        <v>15</v>
      </c>
      <c r="E39" s="2">
        <v>10</v>
      </c>
    </row>
    <row r="40" spans="2:5" x14ac:dyDescent="0.25">
      <c r="B40" s="16">
        <f t="shared" si="0"/>
        <v>31</v>
      </c>
      <c r="C40" s="16" t="s">
        <v>169</v>
      </c>
      <c r="D40" s="16" t="s">
        <v>19</v>
      </c>
      <c r="E40" s="2">
        <v>6</v>
      </c>
    </row>
  </sheetData>
  <sheetProtection algorithmName="SHA-512" hashValue="qOMzzTXmY22hmOqlwxXcGtXp50zDAKF4AI55BsvAncCVSw2My1LHsySmn4j8UbO5HCXkAXGc3g6Qq25va7WVwA==" saltValue="rCV6TLndIC32IX8iCFkm7A==" spinCount="100000" sheet="1" objects="1" scenarios="1"/>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zoomScale="90" zoomScaleNormal="90"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7" t="s">
        <v>27</v>
      </c>
      <c r="D2" s="98"/>
    </row>
    <row r="3" spans="2:9" ht="15.75" thickBot="1" x14ac:dyDescent="0.3"/>
    <row r="4" spans="2:9" x14ac:dyDescent="0.25">
      <c r="B4" s="85" t="s">
        <v>0</v>
      </c>
      <c r="C4" s="86"/>
      <c r="D4" s="87" t="s">
        <v>28</v>
      </c>
      <c r="E4" s="88"/>
      <c r="F4" s="88"/>
      <c r="G4" s="88"/>
      <c r="H4" s="88"/>
      <c r="I4" s="89"/>
    </row>
    <row r="5" spans="2:9" x14ac:dyDescent="0.25">
      <c r="B5" s="90" t="s">
        <v>1</v>
      </c>
      <c r="C5" s="91"/>
      <c r="D5" s="92" t="s">
        <v>29</v>
      </c>
      <c r="E5" s="93"/>
      <c r="F5" s="93"/>
      <c r="G5" s="93"/>
      <c r="H5" s="93"/>
      <c r="I5" s="94"/>
    </row>
    <row r="6" spans="2:9" x14ac:dyDescent="0.25">
      <c r="B6" s="90" t="s">
        <v>2</v>
      </c>
      <c r="C6" s="91"/>
      <c r="D6" s="92" t="s">
        <v>30</v>
      </c>
      <c r="E6" s="93"/>
      <c r="F6" s="93"/>
      <c r="G6" s="93"/>
      <c r="H6" s="93"/>
      <c r="I6" s="94"/>
    </row>
    <row r="7" spans="2:9" ht="15.75" thickBot="1" x14ac:dyDescent="0.3">
      <c r="B7" s="80" t="s">
        <v>3</v>
      </c>
      <c r="C7" s="81"/>
      <c r="D7" s="82" t="s">
        <v>31</v>
      </c>
      <c r="E7" s="83"/>
      <c r="F7" s="83"/>
      <c r="G7" s="83"/>
      <c r="H7" s="83"/>
      <c r="I7" s="84"/>
    </row>
    <row r="9" spans="2:9" x14ac:dyDescent="0.25">
      <c r="B9" s="16" t="s">
        <v>4</v>
      </c>
      <c r="C9" s="16" t="s">
        <v>170</v>
      </c>
      <c r="D9" s="16" t="s">
        <v>5</v>
      </c>
      <c r="E9" s="2" t="s">
        <v>7</v>
      </c>
      <c r="G9" s="99" t="s">
        <v>9</v>
      </c>
      <c r="H9" s="99"/>
      <c r="I9" s="4">
        <v>4</v>
      </c>
    </row>
    <row r="10" spans="2:9" x14ac:dyDescent="0.25">
      <c r="B10" s="16">
        <v>1</v>
      </c>
      <c r="C10" s="16" t="s">
        <v>131</v>
      </c>
      <c r="D10" s="16" t="s">
        <v>15</v>
      </c>
      <c r="E10" s="2">
        <v>3</v>
      </c>
    </row>
    <row r="11" spans="2:9" x14ac:dyDescent="0.25">
      <c r="B11" s="16">
        <f>B10+1</f>
        <v>2</v>
      </c>
      <c r="C11" s="16" t="s">
        <v>142</v>
      </c>
      <c r="D11" s="16" t="s">
        <v>15</v>
      </c>
      <c r="E11" s="2">
        <v>5.5</v>
      </c>
    </row>
    <row r="12" spans="2:9" x14ac:dyDescent="0.25">
      <c r="B12" s="16">
        <f t="shared" ref="B12:B40" si="0">B11+1</f>
        <v>3</v>
      </c>
      <c r="C12" s="16" t="s">
        <v>143</v>
      </c>
      <c r="D12" s="16" t="s">
        <v>16</v>
      </c>
      <c r="E12" s="2">
        <v>1.5</v>
      </c>
    </row>
    <row r="13" spans="2:9" x14ac:dyDescent="0.25">
      <c r="B13" s="16">
        <f t="shared" si="0"/>
        <v>4</v>
      </c>
      <c r="C13" s="16" t="s">
        <v>144</v>
      </c>
      <c r="D13" s="16" t="s">
        <v>15</v>
      </c>
      <c r="E13" s="2">
        <v>3</v>
      </c>
    </row>
    <row r="14" spans="2:9" x14ac:dyDescent="0.25">
      <c r="B14" s="16">
        <f t="shared" si="0"/>
        <v>5</v>
      </c>
      <c r="C14" s="16" t="s">
        <v>145</v>
      </c>
      <c r="D14" s="16" t="s">
        <v>15</v>
      </c>
      <c r="E14" s="2">
        <v>5.5</v>
      </c>
    </row>
    <row r="15" spans="2:9" x14ac:dyDescent="0.25">
      <c r="B15" s="16">
        <f t="shared" si="0"/>
        <v>6</v>
      </c>
      <c r="C15" s="16" t="s">
        <v>146</v>
      </c>
      <c r="D15" s="16" t="s">
        <v>15</v>
      </c>
      <c r="E15" s="2">
        <v>4</v>
      </c>
    </row>
    <row r="16" spans="2:9" x14ac:dyDescent="0.25">
      <c r="B16" s="16">
        <f t="shared" si="0"/>
        <v>7</v>
      </c>
      <c r="C16" s="16" t="s">
        <v>147</v>
      </c>
      <c r="D16" s="16" t="s">
        <v>15</v>
      </c>
      <c r="E16" s="2">
        <v>4.5</v>
      </c>
    </row>
    <row r="17" spans="2:5" x14ac:dyDescent="0.25">
      <c r="B17" s="16">
        <f t="shared" si="0"/>
        <v>8</v>
      </c>
      <c r="C17" s="16" t="s">
        <v>148</v>
      </c>
      <c r="D17" s="16" t="s">
        <v>15</v>
      </c>
      <c r="E17" s="2">
        <v>5</v>
      </c>
    </row>
    <row r="18" spans="2:5" x14ac:dyDescent="0.25">
      <c r="B18" s="16">
        <f t="shared" si="0"/>
        <v>9</v>
      </c>
      <c r="C18" s="16" t="s">
        <v>149</v>
      </c>
      <c r="D18" s="16" t="s">
        <v>15</v>
      </c>
      <c r="E18" s="2">
        <v>25.38</v>
      </c>
    </row>
    <row r="19" spans="2:5" x14ac:dyDescent="0.25">
      <c r="B19" s="16">
        <f t="shared" si="0"/>
        <v>10</v>
      </c>
      <c r="C19" s="16" t="s">
        <v>150</v>
      </c>
      <c r="D19" s="16" t="s">
        <v>15</v>
      </c>
      <c r="E19" s="2" t="s">
        <v>97</v>
      </c>
    </row>
    <row r="20" spans="2:5" x14ac:dyDescent="0.25">
      <c r="B20" s="16">
        <f t="shared" si="0"/>
        <v>11</v>
      </c>
      <c r="C20" s="16" t="s">
        <v>151</v>
      </c>
      <c r="D20" s="16" t="s">
        <v>17</v>
      </c>
      <c r="E20" s="2">
        <v>4.5</v>
      </c>
    </row>
    <row r="21" spans="2:5" x14ac:dyDescent="0.25">
      <c r="B21" s="16">
        <f t="shared" si="0"/>
        <v>12</v>
      </c>
      <c r="C21" s="16" t="s">
        <v>152</v>
      </c>
      <c r="D21" s="16" t="s">
        <v>15</v>
      </c>
      <c r="E21" s="2">
        <v>4.5</v>
      </c>
    </row>
    <row r="22" spans="2:5" x14ac:dyDescent="0.25">
      <c r="B22" s="16">
        <f t="shared" si="0"/>
        <v>13</v>
      </c>
      <c r="C22" s="16" t="s">
        <v>153</v>
      </c>
      <c r="D22" s="16" t="s">
        <v>15</v>
      </c>
      <c r="E22" s="2">
        <v>7</v>
      </c>
    </row>
    <row r="23" spans="2:5" x14ac:dyDescent="0.25">
      <c r="B23" s="16">
        <f t="shared" si="0"/>
        <v>14</v>
      </c>
      <c r="C23" s="16" t="s">
        <v>154</v>
      </c>
      <c r="D23" s="16" t="s">
        <v>15</v>
      </c>
      <c r="E23" s="2">
        <v>4.5</v>
      </c>
    </row>
    <row r="24" spans="2:5" x14ac:dyDescent="0.25">
      <c r="B24" s="16">
        <f t="shared" si="0"/>
        <v>15</v>
      </c>
      <c r="C24" s="16" t="s">
        <v>155</v>
      </c>
      <c r="D24" s="16" t="s">
        <v>15</v>
      </c>
      <c r="E24" s="2">
        <v>2</v>
      </c>
    </row>
    <row r="25" spans="2:5" x14ac:dyDescent="0.25">
      <c r="B25" s="16">
        <f t="shared" si="0"/>
        <v>16</v>
      </c>
      <c r="C25" s="16" t="s">
        <v>156</v>
      </c>
      <c r="D25" s="16" t="s">
        <v>15</v>
      </c>
      <c r="E25" s="2">
        <v>16.75</v>
      </c>
    </row>
    <row r="26" spans="2:5" x14ac:dyDescent="0.25">
      <c r="B26" s="16">
        <f t="shared" si="0"/>
        <v>17</v>
      </c>
      <c r="C26" s="16" t="s">
        <v>157</v>
      </c>
      <c r="D26" s="16" t="s">
        <v>15</v>
      </c>
      <c r="E26" s="2">
        <v>6.9</v>
      </c>
    </row>
    <row r="27" spans="2:5" x14ac:dyDescent="0.25">
      <c r="B27" s="16">
        <f t="shared" si="0"/>
        <v>18</v>
      </c>
      <c r="C27" s="16" t="s">
        <v>158</v>
      </c>
      <c r="D27" s="16" t="s">
        <v>15</v>
      </c>
      <c r="E27" s="2">
        <v>6.5</v>
      </c>
    </row>
    <row r="28" spans="2:5" x14ac:dyDescent="0.25">
      <c r="B28" s="16">
        <f t="shared" si="0"/>
        <v>19</v>
      </c>
      <c r="C28" s="16" t="s">
        <v>159</v>
      </c>
      <c r="D28" s="16" t="s">
        <v>15</v>
      </c>
      <c r="E28" s="2" t="s">
        <v>97</v>
      </c>
    </row>
    <row r="29" spans="2:5" x14ac:dyDescent="0.25">
      <c r="B29" s="16">
        <f t="shared" si="0"/>
        <v>20</v>
      </c>
      <c r="C29" s="16" t="s">
        <v>160</v>
      </c>
      <c r="D29" s="16" t="s">
        <v>18</v>
      </c>
      <c r="E29" s="2">
        <v>2.2000000000000002</v>
      </c>
    </row>
    <row r="30" spans="2:5" x14ac:dyDescent="0.25">
      <c r="B30" s="16">
        <f t="shared" si="0"/>
        <v>21</v>
      </c>
      <c r="C30" s="16" t="s">
        <v>161</v>
      </c>
      <c r="D30" s="16" t="s">
        <v>15</v>
      </c>
      <c r="E30" s="2">
        <v>2.5</v>
      </c>
    </row>
    <row r="31" spans="2:5" x14ac:dyDescent="0.25">
      <c r="B31" s="16">
        <f t="shared" si="0"/>
        <v>22</v>
      </c>
      <c r="C31" s="16" t="s">
        <v>171</v>
      </c>
      <c r="D31" s="16" t="s">
        <v>15</v>
      </c>
      <c r="E31" s="2">
        <v>2.5</v>
      </c>
    </row>
    <row r="32" spans="2:5" x14ac:dyDescent="0.25">
      <c r="B32" s="16">
        <f>B31+1</f>
        <v>23</v>
      </c>
      <c r="C32" s="16" t="s">
        <v>172</v>
      </c>
      <c r="D32" s="16" t="s">
        <v>15</v>
      </c>
      <c r="E32" s="2">
        <v>9.8000000000000007</v>
      </c>
    </row>
    <row r="33" spans="2:5" x14ac:dyDescent="0.25">
      <c r="B33" s="16">
        <f t="shared" si="0"/>
        <v>24</v>
      </c>
      <c r="C33" s="16" t="s">
        <v>162</v>
      </c>
      <c r="D33" s="16" t="s">
        <v>15</v>
      </c>
      <c r="E33" s="2" t="s">
        <v>97</v>
      </c>
    </row>
    <row r="34" spans="2:5" x14ac:dyDescent="0.25">
      <c r="B34" s="16">
        <f t="shared" si="0"/>
        <v>25</v>
      </c>
      <c r="C34" s="16" t="s">
        <v>163</v>
      </c>
      <c r="D34" s="16" t="s">
        <v>15</v>
      </c>
      <c r="E34" s="2">
        <v>12</v>
      </c>
    </row>
    <row r="35" spans="2:5" x14ac:dyDescent="0.25">
      <c r="B35" s="16">
        <f t="shared" si="0"/>
        <v>26</v>
      </c>
      <c r="C35" s="16" t="s">
        <v>164</v>
      </c>
      <c r="D35" s="16" t="s">
        <v>15</v>
      </c>
      <c r="E35" s="2">
        <v>4.5</v>
      </c>
    </row>
    <row r="36" spans="2:5" x14ac:dyDescent="0.25">
      <c r="B36" s="16">
        <f t="shared" si="0"/>
        <v>27</v>
      </c>
      <c r="C36" s="16" t="s">
        <v>165</v>
      </c>
      <c r="D36" s="16" t="s">
        <v>15</v>
      </c>
      <c r="E36" s="2">
        <v>7.5</v>
      </c>
    </row>
    <row r="37" spans="2:5" x14ac:dyDescent="0.25">
      <c r="B37" s="16">
        <f t="shared" si="0"/>
        <v>28</v>
      </c>
      <c r="C37" s="16" t="s">
        <v>166</v>
      </c>
      <c r="D37" s="16" t="s">
        <v>15</v>
      </c>
      <c r="E37" s="2">
        <v>3</v>
      </c>
    </row>
    <row r="38" spans="2:5" x14ac:dyDescent="0.25">
      <c r="B38" s="16">
        <f t="shared" si="0"/>
        <v>29</v>
      </c>
      <c r="C38" s="16" t="s">
        <v>167</v>
      </c>
      <c r="D38" s="16" t="s">
        <v>15</v>
      </c>
      <c r="E38" s="2">
        <v>4.99</v>
      </c>
    </row>
    <row r="39" spans="2:5" x14ac:dyDescent="0.25">
      <c r="B39" s="16">
        <f t="shared" si="0"/>
        <v>30</v>
      </c>
      <c r="C39" s="16" t="s">
        <v>168</v>
      </c>
      <c r="D39" s="16" t="s">
        <v>15</v>
      </c>
      <c r="E39" s="2">
        <v>10</v>
      </c>
    </row>
    <row r="40" spans="2:5" x14ac:dyDescent="0.25">
      <c r="B40" s="16">
        <f t="shared" si="0"/>
        <v>31</v>
      </c>
      <c r="C40" s="16" t="s">
        <v>169</v>
      </c>
      <c r="D40" s="16" t="s">
        <v>19</v>
      </c>
      <c r="E40" s="2">
        <v>7.5</v>
      </c>
    </row>
  </sheetData>
  <sheetProtection algorithmName="SHA-512" hashValue="0Mg2eweduAdL9rCH1zVwgOy0enM4ofekbYVJCjKFeSyMl2QPeu/00zkbv4ODbJZdaPMSWYxtxk10MkEpnCQNyw==" saltValue="m35Q2d0XjxwQEm9xrWf/eQ==" spinCount="100000" sheet="1" objects="1" scenarios="1"/>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7" t="s">
        <v>27</v>
      </c>
      <c r="D2" s="98"/>
    </row>
    <row r="3" spans="2:9" ht="15.75" thickBot="1" x14ac:dyDescent="0.3"/>
    <row r="4" spans="2:9" x14ac:dyDescent="0.25">
      <c r="B4" s="85" t="s">
        <v>0</v>
      </c>
      <c r="C4" s="86"/>
      <c r="D4" s="87" t="s">
        <v>32</v>
      </c>
      <c r="E4" s="88"/>
      <c r="F4" s="88"/>
      <c r="G4" s="88"/>
      <c r="H4" s="88"/>
      <c r="I4" s="89"/>
    </row>
    <row r="5" spans="2:9" x14ac:dyDescent="0.25">
      <c r="B5" s="90" t="s">
        <v>1</v>
      </c>
      <c r="C5" s="91"/>
      <c r="D5" s="92" t="s">
        <v>33</v>
      </c>
      <c r="E5" s="93"/>
      <c r="F5" s="93"/>
      <c r="G5" s="93"/>
      <c r="H5" s="93"/>
      <c r="I5" s="94"/>
    </row>
    <row r="6" spans="2:9" x14ac:dyDescent="0.25">
      <c r="B6" s="90" t="s">
        <v>2</v>
      </c>
      <c r="C6" s="91"/>
      <c r="D6" s="92" t="s">
        <v>34</v>
      </c>
      <c r="E6" s="93"/>
      <c r="F6" s="93"/>
      <c r="G6" s="93"/>
      <c r="H6" s="93"/>
      <c r="I6" s="94"/>
    </row>
    <row r="7" spans="2:9" ht="15.75" thickBot="1" x14ac:dyDescent="0.3">
      <c r="B7" s="80" t="s">
        <v>3</v>
      </c>
      <c r="C7" s="81"/>
      <c r="D7" s="82" t="s">
        <v>35</v>
      </c>
      <c r="E7" s="83"/>
      <c r="F7" s="83"/>
      <c r="G7" s="83"/>
      <c r="H7" s="83"/>
      <c r="I7" s="84"/>
    </row>
    <row r="9" spans="2:9" x14ac:dyDescent="0.25">
      <c r="B9" s="16" t="s">
        <v>4</v>
      </c>
      <c r="C9" s="16" t="s">
        <v>170</v>
      </c>
      <c r="D9" s="16" t="s">
        <v>5</v>
      </c>
      <c r="E9" s="2" t="s">
        <v>7</v>
      </c>
      <c r="G9" s="99" t="s">
        <v>9</v>
      </c>
      <c r="H9" s="99"/>
      <c r="I9" s="4">
        <v>5</v>
      </c>
    </row>
    <row r="10" spans="2:9" x14ac:dyDescent="0.25">
      <c r="B10" s="16">
        <v>1</v>
      </c>
      <c r="C10" s="16" t="s">
        <v>131</v>
      </c>
      <c r="D10" s="16" t="s">
        <v>15</v>
      </c>
      <c r="E10" s="2">
        <v>2.4500000000000002</v>
      </c>
    </row>
    <row r="11" spans="2:9" x14ac:dyDescent="0.25">
      <c r="B11" s="16">
        <f>B10+1</f>
        <v>2</v>
      </c>
      <c r="C11" s="16" t="s">
        <v>142</v>
      </c>
      <c r="D11" s="16" t="s">
        <v>15</v>
      </c>
      <c r="E11" s="2">
        <v>2.4500000000000002</v>
      </c>
    </row>
    <row r="12" spans="2:9" x14ac:dyDescent="0.25">
      <c r="B12" s="16">
        <f t="shared" ref="B12:B40" si="0">B11+1</f>
        <v>3</v>
      </c>
      <c r="C12" s="16" t="s">
        <v>143</v>
      </c>
      <c r="D12" s="16" t="s">
        <v>16</v>
      </c>
      <c r="E12" s="2">
        <v>1.5</v>
      </c>
    </row>
    <row r="13" spans="2:9" x14ac:dyDescent="0.25">
      <c r="B13" s="16">
        <f t="shared" si="0"/>
        <v>4</v>
      </c>
      <c r="C13" s="16" t="s">
        <v>144</v>
      </c>
      <c r="D13" s="16" t="s">
        <v>15</v>
      </c>
      <c r="E13" s="2">
        <v>2.35</v>
      </c>
    </row>
    <row r="14" spans="2:9" x14ac:dyDescent="0.25">
      <c r="B14" s="16">
        <f t="shared" si="0"/>
        <v>5</v>
      </c>
      <c r="C14" s="16" t="s">
        <v>145</v>
      </c>
      <c r="D14" s="16" t="s">
        <v>15</v>
      </c>
      <c r="E14" s="2">
        <v>4.95</v>
      </c>
    </row>
    <row r="15" spans="2:9" x14ac:dyDescent="0.25">
      <c r="B15" s="16">
        <f t="shared" si="0"/>
        <v>6</v>
      </c>
      <c r="C15" s="16" t="s">
        <v>146</v>
      </c>
      <c r="D15" s="16" t="s">
        <v>15</v>
      </c>
      <c r="E15" s="2">
        <v>2.9</v>
      </c>
    </row>
    <row r="16" spans="2:9" x14ac:dyDescent="0.25">
      <c r="B16" s="16">
        <f t="shared" si="0"/>
        <v>7</v>
      </c>
      <c r="C16" s="16" t="s">
        <v>147</v>
      </c>
      <c r="D16" s="16" t="s">
        <v>15</v>
      </c>
      <c r="E16" s="2">
        <v>3.45</v>
      </c>
    </row>
    <row r="17" spans="2:5" x14ac:dyDescent="0.25">
      <c r="B17" s="16">
        <f t="shared" si="0"/>
        <v>8</v>
      </c>
      <c r="C17" s="16" t="s">
        <v>148</v>
      </c>
      <c r="D17" s="16" t="s">
        <v>15</v>
      </c>
      <c r="E17" s="2">
        <v>4.3499999999999996</v>
      </c>
    </row>
    <row r="18" spans="2:5" x14ac:dyDescent="0.25">
      <c r="B18" s="16">
        <f t="shared" si="0"/>
        <v>9</v>
      </c>
      <c r="C18" s="16" t="s">
        <v>149</v>
      </c>
      <c r="D18" s="16" t="s">
        <v>15</v>
      </c>
      <c r="E18" s="2">
        <v>16</v>
      </c>
    </row>
    <row r="19" spans="2:5" x14ac:dyDescent="0.25">
      <c r="B19" s="16">
        <f t="shared" si="0"/>
        <v>10</v>
      </c>
      <c r="C19" s="16" t="s">
        <v>150</v>
      </c>
      <c r="D19" s="16" t="s">
        <v>15</v>
      </c>
      <c r="E19" s="2" t="s">
        <v>97</v>
      </c>
    </row>
    <row r="20" spans="2:5" x14ac:dyDescent="0.25">
      <c r="B20" s="16">
        <f t="shared" si="0"/>
        <v>11</v>
      </c>
      <c r="C20" s="16" t="s">
        <v>151</v>
      </c>
      <c r="D20" s="16" t="s">
        <v>17</v>
      </c>
      <c r="E20" s="2">
        <v>2.8</v>
      </c>
    </row>
    <row r="21" spans="2:5" x14ac:dyDescent="0.25">
      <c r="B21" s="16">
        <f t="shared" si="0"/>
        <v>12</v>
      </c>
      <c r="C21" s="16" t="s">
        <v>152</v>
      </c>
      <c r="D21" s="16" t="s">
        <v>15</v>
      </c>
      <c r="E21" s="2">
        <v>4.6500000000000004</v>
      </c>
    </row>
    <row r="22" spans="2:5" x14ac:dyDescent="0.25">
      <c r="B22" s="16">
        <f t="shared" si="0"/>
        <v>13</v>
      </c>
      <c r="C22" s="16" t="s">
        <v>153</v>
      </c>
      <c r="D22" s="16" t="s">
        <v>15</v>
      </c>
      <c r="E22" s="2">
        <v>5.95</v>
      </c>
    </row>
    <row r="23" spans="2:5" x14ac:dyDescent="0.25">
      <c r="B23" s="16">
        <f t="shared" si="0"/>
        <v>14</v>
      </c>
      <c r="C23" s="16" t="s">
        <v>154</v>
      </c>
      <c r="D23" s="16" t="s">
        <v>15</v>
      </c>
      <c r="E23" s="2">
        <v>3.45</v>
      </c>
    </row>
    <row r="24" spans="2:5" x14ac:dyDescent="0.25">
      <c r="B24" s="16">
        <f t="shared" si="0"/>
        <v>15</v>
      </c>
      <c r="C24" s="16" t="s">
        <v>155</v>
      </c>
      <c r="D24" s="16" t="s">
        <v>15</v>
      </c>
      <c r="E24" s="2">
        <v>1.5</v>
      </c>
    </row>
    <row r="25" spans="2:5" x14ac:dyDescent="0.25">
      <c r="B25" s="16">
        <f t="shared" si="0"/>
        <v>16</v>
      </c>
      <c r="C25" s="16" t="s">
        <v>156</v>
      </c>
      <c r="D25" s="16" t="s">
        <v>15</v>
      </c>
      <c r="E25" s="2">
        <v>15</v>
      </c>
    </row>
    <row r="26" spans="2:5" x14ac:dyDescent="0.25">
      <c r="B26" s="16">
        <f t="shared" si="0"/>
        <v>17</v>
      </c>
      <c r="C26" s="16" t="s">
        <v>157</v>
      </c>
      <c r="D26" s="16" t="s">
        <v>15</v>
      </c>
      <c r="E26" s="2">
        <v>5.5</v>
      </c>
    </row>
    <row r="27" spans="2:5" x14ac:dyDescent="0.25">
      <c r="B27" s="16">
        <f t="shared" si="0"/>
        <v>18</v>
      </c>
      <c r="C27" s="16" t="s">
        <v>158</v>
      </c>
      <c r="D27" s="16" t="s">
        <v>15</v>
      </c>
      <c r="E27" s="2">
        <v>7.45</v>
      </c>
    </row>
    <row r="28" spans="2:5" x14ac:dyDescent="0.25">
      <c r="B28" s="16">
        <f t="shared" si="0"/>
        <v>19</v>
      </c>
      <c r="C28" s="16" t="s">
        <v>159</v>
      </c>
      <c r="D28" s="16" t="s">
        <v>15</v>
      </c>
      <c r="E28" s="2" t="s">
        <v>97</v>
      </c>
    </row>
    <row r="29" spans="2:5" x14ac:dyDescent="0.25">
      <c r="B29" s="16">
        <f t="shared" si="0"/>
        <v>20</v>
      </c>
      <c r="C29" s="16" t="s">
        <v>160</v>
      </c>
      <c r="D29" s="16" t="s">
        <v>18</v>
      </c>
      <c r="E29" s="2">
        <v>2.1</v>
      </c>
    </row>
    <row r="30" spans="2:5" x14ac:dyDescent="0.25">
      <c r="B30" s="16">
        <f t="shared" si="0"/>
        <v>21</v>
      </c>
      <c r="C30" s="16" t="s">
        <v>161</v>
      </c>
      <c r="D30" s="16" t="s">
        <v>15</v>
      </c>
      <c r="E30" s="2" t="s">
        <v>97</v>
      </c>
    </row>
    <row r="31" spans="2:5" x14ac:dyDescent="0.25">
      <c r="B31" s="16">
        <f t="shared" si="0"/>
        <v>22</v>
      </c>
      <c r="C31" s="16" t="s">
        <v>171</v>
      </c>
      <c r="D31" s="16" t="s">
        <v>15</v>
      </c>
      <c r="E31" s="2" t="s">
        <v>97</v>
      </c>
    </row>
    <row r="32" spans="2:5" x14ac:dyDescent="0.25">
      <c r="B32" s="16">
        <f>B31+1</f>
        <v>23</v>
      </c>
      <c r="C32" s="16" t="s">
        <v>172</v>
      </c>
      <c r="D32" s="16" t="s">
        <v>15</v>
      </c>
      <c r="E32" s="2">
        <v>8.25</v>
      </c>
    </row>
    <row r="33" spans="2:5" x14ac:dyDescent="0.25">
      <c r="B33" s="16">
        <f t="shared" si="0"/>
        <v>24</v>
      </c>
      <c r="C33" s="16" t="s">
        <v>162</v>
      </c>
      <c r="D33" s="16" t="s">
        <v>15</v>
      </c>
      <c r="E33" s="2" t="s">
        <v>97</v>
      </c>
    </row>
    <row r="34" spans="2:5" x14ac:dyDescent="0.25">
      <c r="B34" s="16">
        <f t="shared" si="0"/>
        <v>25</v>
      </c>
      <c r="C34" s="16" t="s">
        <v>163</v>
      </c>
      <c r="D34" s="16" t="s">
        <v>15</v>
      </c>
      <c r="E34" s="2" t="s">
        <v>97</v>
      </c>
    </row>
    <row r="35" spans="2:5" x14ac:dyDescent="0.25">
      <c r="B35" s="16">
        <f t="shared" si="0"/>
        <v>26</v>
      </c>
      <c r="C35" s="16" t="s">
        <v>164</v>
      </c>
      <c r="D35" s="16" t="s">
        <v>15</v>
      </c>
      <c r="E35" s="2">
        <v>4.25</v>
      </c>
    </row>
    <row r="36" spans="2:5" x14ac:dyDescent="0.25">
      <c r="B36" s="16">
        <f t="shared" si="0"/>
        <v>27</v>
      </c>
      <c r="C36" s="16" t="s">
        <v>165</v>
      </c>
      <c r="D36" s="16" t="s">
        <v>15</v>
      </c>
      <c r="E36" s="2">
        <v>6.85</v>
      </c>
    </row>
    <row r="37" spans="2:5" x14ac:dyDescent="0.25">
      <c r="B37" s="16">
        <f t="shared" si="0"/>
        <v>28</v>
      </c>
      <c r="C37" s="16" t="s">
        <v>166</v>
      </c>
      <c r="D37" s="16" t="s">
        <v>15</v>
      </c>
      <c r="E37" s="2">
        <v>4.45</v>
      </c>
    </row>
    <row r="38" spans="2:5" x14ac:dyDescent="0.25">
      <c r="B38" s="16">
        <f t="shared" si="0"/>
        <v>29</v>
      </c>
      <c r="C38" s="16" t="s">
        <v>167</v>
      </c>
      <c r="D38" s="16" t="s">
        <v>15</v>
      </c>
      <c r="E38" s="2">
        <v>6.85</v>
      </c>
    </row>
    <row r="39" spans="2:5" x14ac:dyDescent="0.25">
      <c r="B39" s="16">
        <f t="shared" si="0"/>
        <v>30</v>
      </c>
      <c r="C39" s="16" t="s">
        <v>168</v>
      </c>
      <c r="D39" s="16" t="s">
        <v>15</v>
      </c>
      <c r="E39" s="2">
        <v>12</v>
      </c>
    </row>
    <row r="40" spans="2:5" x14ac:dyDescent="0.25">
      <c r="B40" s="16">
        <f t="shared" si="0"/>
        <v>31</v>
      </c>
      <c r="C40" s="16" t="s">
        <v>169</v>
      </c>
      <c r="D40" s="16" t="s">
        <v>19</v>
      </c>
      <c r="E40" s="2">
        <v>6.45</v>
      </c>
    </row>
  </sheetData>
  <sheetProtection algorithmName="SHA-512" hashValue="rFiK2nLPK/3j9C2aduwl9/OSOnt/tsxHvCYYzObVC/c8FsE0uDzLUs1KakojF7WgUDxRPoK/fSpa8vP/p9hRYg==" saltValue="sOq8SjGy3XXoT8oLyKHgvA==" spinCount="100000" sheet="1" objects="1" scenarios="1"/>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B35"/>
  <sheetViews>
    <sheetView workbookViewId="0">
      <selection activeCell="D9" sqref="D9"/>
    </sheetView>
  </sheetViews>
  <sheetFormatPr defaultRowHeight="15.75" x14ac:dyDescent="0.25"/>
  <cols>
    <col min="3" max="3" width="16.28515625" style="17" customWidth="1"/>
    <col min="4" max="4" width="43.7109375" style="17" customWidth="1"/>
    <col min="5" max="5" width="15.85546875" style="17" customWidth="1"/>
    <col min="6" max="6" width="18.140625" style="17" customWidth="1"/>
    <col min="7" max="9" width="16.7109375" style="18" customWidth="1"/>
    <col min="10" max="24" width="16.7109375" style="17" customWidth="1"/>
    <col min="25" max="26" width="18.7109375" style="17" customWidth="1"/>
    <col min="27" max="27" width="18.85546875" style="17" customWidth="1"/>
    <col min="28" max="28" width="9.140625" style="17"/>
  </cols>
  <sheetData>
    <row r="1" spans="3:28" ht="16.5" thickBot="1" x14ac:dyDescent="0.3"/>
    <row r="2" spans="3:28" ht="15.75" customHeight="1" x14ac:dyDescent="0.25">
      <c r="C2" s="135" t="s">
        <v>140</v>
      </c>
      <c r="D2" s="136"/>
      <c r="E2" s="136"/>
      <c r="F2" s="137"/>
      <c r="G2" s="129" t="s">
        <v>134</v>
      </c>
      <c r="H2" s="129"/>
      <c r="I2" s="129"/>
      <c r="J2" s="127" t="s">
        <v>135</v>
      </c>
      <c r="K2" s="127"/>
      <c r="L2" s="127"/>
      <c r="M2" s="129" t="s">
        <v>136</v>
      </c>
      <c r="N2" s="129"/>
      <c r="O2" s="129"/>
      <c r="P2" s="127" t="s">
        <v>137</v>
      </c>
      <c r="Q2" s="127"/>
      <c r="R2" s="127"/>
      <c r="S2" s="129" t="s">
        <v>138</v>
      </c>
      <c r="T2" s="129"/>
      <c r="U2" s="129"/>
      <c r="V2" s="127" t="s">
        <v>141</v>
      </c>
      <c r="W2" s="127"/>
      <c r="X2" s="127"/>
      <c r="Y2" s="131" t="s">
        <v>139</v>
      </c>
      <c r="Z2" s="131"/>
      <c r="AA2" s="132"/>
    </row>
    <row r="3" spans="3:28" ht="16.5" customHeight="1" thickBot="1" x14ac:dyDescent="0.3">
      <c r="C3" s="138"/>
      <c r="D3" s="139"/>
      <c r="E3" s="139"/>
      <c r="F3" s="140"/>
      <c r="G3" s="130"/>
      <c r="H3" s="130"/>
      <c r="I3" s="130"/>
      <c r="J3" s="128"/>
      <c r="K3" s="128"/>
      <c r="L3" s="128"/>
      <c r="M3" s="130"/>
      <c r="N3" s="130"/>
      <c r="O3" s="130"/>
      <c r="P3" s="128"/>
      <c r="Q3" s="128"/>
      <c r="R3" s="128"/>
      <c r="S3" s="130"/>
      <c r="T3" s="130"/>
      <c r="U3" s="130"/>
      <c r="V3" s="128"/>
      <c r="W3" s="128"/>
      <c r="X3" s="128"/>
      <c r="Y3" s="133"/>
      <c r="Z3" s="133"/>
      <c r="AA3" s="134"/>
    </row>
    <row r="4" spans="3:28" s="15" customFormat="1" ht="33" customHeight="1" thickBot="1" x14ac:dyDescent="0.3">
      <c r="C4" s="50" t="s">
        <v>96</v>
      </c>
      <c r="D4" s="49" t="s">
        <v>170</v>
      </c>
      <c r="E4" s="51" t="s">
        <v>5</v>
      </c>
      <c r="F4" s="51" t="s">
        <v>6</v>
      </c>
      <c r="G4" s="52" t="s">
        <v>108</v>
      </c>
      <c r="H4" s="52" t="s">
        <v>109</v>
      </c>
      <c r="I4" s="52" t="s">
        <v>110</v>
      </c>
      <c r="J4" s="53" t="s">
        <v>116</v>
      </c>
      <c r="K4" s="53" t="s">
        <v>117</v>
      </c>
      <c r="L4" s="53" t="s">
        <v>118</v>
      </c>
      <c r="M4" s="52" t="s">
        <v>119</v>
      </c>
      <c r="N4" s="52" t="s">
        <v>120</v>
      </c>
      <c r="O4" s="52" t="s">
        <v>121</v>
      </c>
      <c r="P4" s="53" t="s">
        <v>122</v>
      </c>
      <c r="Q4" s="53" t="s">
        <v>123</v>
      </c>
      <c r="R4" s="53" t="s">
        <v>124</v>
      </c>
      <c r="S4" s="52" t="s">
        <v>125</v>
      </c>
      <c r="T4" s="52" t="s">
        <v>126</v>
      </c>
      <c r="U4" s="52" t="s">
        <v>127</v>
      </c>
      <c r="V4" s="53" t="s">
        <v>128</v>
      </c>
      <c r="W4" s="53" t="s">
        <v>129</v>
      </c>
      <c r="X4" s="53" t="s">
        <v>130</v>
      </c>
      <c r="Y4" s="54" t="s">
        <v>132</v>
      </c>
      <c r="Z4" s="54" t="s">
        <v>95</v>
      </c>
      <c r="AA4" s="55" t="s">
        <v>133</v>
      </c>
      <c r="AB4" s="19"/>
    </row>
    <row r="5" spans="3:28" ht="16.5" x14ac:dyDescent="0.25">
      <c r="C5" s="43">
        <v>1</v>
      </c>
      <c r="D5" s="42" t="s">
        <v>131</v>
      </c>
      <c r="E5" s="44" t="s">
        <v>15</v>
      </c>
      <c r="F5" s="44">
        <v>1</v>
      </c>
      <c r="G5" s="45">
        <f>'itajuba 01'!$E10</f>
        <v>2.2000000000000002</v>
      </c>
      <c r="H5" s="45">
        <f>'itajuba 02'!$E10</f>
        <v>2.69</v>
      </c>
      <c r="I5" s="45">
        <f>'itajuba 03'!$E10</f>
        <v>2.5</v>
      </c>
      <c r="J5" s="46">
        <f>'Brazopolis 01'!$E10</f>
        <v>3</v>
      </c>
      <c r="K5" s="46">
        <f>'Brazopolis 02'!$E10</f>
        <v>2.4500000000000002</v>
      </c>
      <c r="L5" s="46">
        <f>'Brazopolis 03'!$E10</f>
        <v>2.5</v>
      </c>
      <c r="M5" s="45">
        <f>'Cristina 01'!$E10</f>
        <v>2</v>
      </c>
      <c r="N5" s="45">
        <f>'Cristina 02'!$E10</f>
        <v>2.4</v>
      </c>
      <c r="O5" s="45">
        <f>'Cristina 03'!$E10</f>
        <v>1.8</v>
      </c>
      <c r="P5" s="46">
        <f>'Ouro Fino 01'!$E10</f>
        <v>2.5</v>
      </c>
      <c r="Q5" s="46">
        <f>'Ouro Fino 02'!$E10</f>
        <v>2.1</v>
      </c>
      <c r="R5" s="46">
        <f>'Ouro Fino 03'!$E10</f>
        <v>2.5</v>
      </c>
      <c r="S5" s="45">
        <f>'Pouso Alegre 01'!$E10</f>
        <v>3.1</v>
      </c>
      <c r="T5" s="45">
        <f>'Pouso Alegre 02'!$E10</f>
        <v>2.15</v>
      </c>
      <c r="U5" s="45">
        <f>'Pouso Alegre 03'!$E10</f>
        <v>2.5</v>
      </c>
      <c r="V5" s="46">
        <f>'cambui 01'!$E10</f>
        <v>2.4</v>
      </c>
      <c r="W5" s="46">
        <f>'cambui 02'!$E10</f>
        <v>1.89</v>
      </c>
      <c r="X5" s="46">
        <f>'cambui 03'!$E10</f>
        <v>2</v>
      </c>
      <c r="Y5" s="47">
        <f>MAX($G5:$X5)</f>
        <v>3.1</v>
      </c>
      <c r="Z5" s="47">
        <f>AVERAGE($G5:$X5)</f>
        <v>2.3711111111111109</v>
      </c>
      <c r="AA5" s="48">
        <f>MIN($G5:$X5)</f>
        <v>1.8</v>
      </c>
    </row>
    <row r="6" spans="3:28" ht="16.5" x14ac:dyDescent="0.25">
      <c r="C6" s="39">
        <v>2</v>
      </c>
      <c r="D6" s="32" t="s">
        <v>142</v>
      </c>
      <c r="E6" s="20" t="s">
        <v>15</v>
      </c>
      <c r="F6" s="20">
        <v>1</v>
      </c>
      <c r="G6" s="26">
        <f>'itajuba 01'!$E11</f>
        <v>3.9</v>
      </c>
      <c r="H6" s="26">
        <f>'itajuba 02'!$E11</f>
        <v>3.59</v>
      </c>
      <c r="I6" s="26">
        <f>'itajuba 03'!$E11</f>
        <v>3</v>
      </c>
      <c r="J6" s="28">
        <f>'Brazopolis 01'!$E11</f>
        <v>5.5</v>
      </c>
      <c r="K6" s="28">
        <f>'Brazopolis 02'!$E11</f>
        <v>2.4500000000000002</v>
      </c>
      <c r="L6" s="28">
        <f>'Brazopolis 03'!$E11</f>
        <v>4</v>
      </c>
      <c r="M6" s="26">
        <f>'Cristina 01'!$E11</f>
        <v>3.9</v>
      </c>
      <c r="N6" s="26" t="str">
        <f>'Cristina 02'!$E11</f>
        <v>-</v>
      </c>
      <c r="O6" s="26">
        <f>'Cristina 03'!$E11</f>
        <v>3</v>
      </c>
      <c r="P6" s="28">
        <f>'Ouro Fino 01'!$E11</f>
        <v>3.6</v>
      </c>
      <c r="Q6" s="28">
        <f>'Ouro Fino 02'!$E11</f>
        <v>4.9800000000000004</v>
      </c>
      <c r="R6" s="28">
        <f>'Ouro Fino 03'!$E11</f>
        <v>3</v>
      </c>
      <c r="S6" s="26">
        <f>'Pouso Alegre 01'!$E11</f>
        <v>3.3</v>
      </c>
      <c r="T6" s="26">
        <f>'Pouso Alegre 02'!$E11</f>
        <v>4.05</v>
      </c>
      <c r="U6" s="26">
        <f>'Pouso Alegre 03'!$E11</f>
        <v>2.8</v>
      </c>
      <c r="V6" s="28">
        <f>'cambui 01'!$E11</f>
        <v>4.25</v>
      </c>
      <c r="W6" s="28">
        <f>'cambui 02'!$E11</f>
        <v>4.75</v>
      </c>
      <c r="X6" s="28">
        <f>'cambui 03'!$E11</f>
        <v>3</v>
      </c>
      <c r="Y6" s="21">
        <f t="shared" ref="Y6:Y35" si="0">MAX($G6:$X6)</f>
        <v>5.5</v>
      </c>
      <c r="Z6" s="21">
        <f t="shared" ref="Z6:Z35" si="1">AVERAGE($G6:$X6)</f>
        <v>3.7099999999999995</v>
      </c>
      <c r="AA6" s="22">
        <f t="shared" ref="AA6:AA35" si="2">MIN($G6:$X6)</f>
        <v>2.4500000000000002</v>
      </c>
    </row>
    <row r="7" spans="3:28" ht="16.5" x14ac:dyDescent="0.25">
      <c r="C7" s="39">
        <v>3</v>
      </c>
      <c r="D7" s="32" t="s">
        <v>143</v>
      </c>
      <c r="E7" s="20" t="s">
        <v>16</v>
      </c>
      <c r="F7" s="20">
        <v>1</v>
      </c>
      <c r="G7" s="26">
        <f>'itajuba 01'!$E12</f>
        <v>1.5</v>
      </c>
      <c r="H7" s="26">
        <f>'itajuba 02'!$E12</f>
        <v>1.79</v>
      </c>
      <c r="I7" s="26">
        <f>'itajuba 03'!$E12</f>
        <v>1.5</v>
      </c>
      <c r="J7" s="28">
        <f>'Brazopolis 01'!$E12</f>
        <v>1.5</v>
      </c>
      <c r="K7" s="28">
        <f>'Brazopolis 02'!$E12</f>
        <v>1.5</v>
      </c>
      <c r="L7" s="28">
        <f>'Brazopolis 03'!$E12</f>
        <v>1</v>
      </c>
      <c r="M7" s="26">
        <f>'Cristina 01'!$E12</f>
        <v>1.5</v>
      </c>
      <c r="N7" s="26" t="str">
        <f>'Cristina 02'!$E12</f>
        <v>-</v>
      </c>
      <c r="O7" s="26">
        <f>'Cristina 03'!$E12</f>
        <v>2</v>
      </c>
      <c r="P7" s="28">
        <f>'Ouro Fino 01'!$E12</f>
        <v>2</v>
      </c>
      <c r="Q7" s="28">
        <f>'Ouro Fino 02'!$E12</f>
        <v>2</v>
      </c>
      <c r="R7" s="28">
        <f>'Ouro Fino 03'!$E12</f>
        <v>2</v>
      </c>
      <c r="S7" s="26">
        <f>'Pouso Alegre 01'!$E12</f>
        <v>2</v>
      </c>
      <c r="T7" s="26">
        <f>'Pouso Alegre 02'!$E12</f>
        <v>1.65</v>
      </c>
      <c r="U7" s="26">
        <f>'Pouso Alegre 03'!$E12</f>
        <v>2</v>
      </c>
      <c r="V7" s="28">
        <f>'cambui 01'!$E12</f>
        <v>1.5</v>
      </c>
      <c r="W7" s="28">
        <f>'cambui 02'!$E12</f>
        <v>1.89</v>
      </c>
      <c r="X7" s="28">
        <f>'cambui 03'!$E12</f>
        <v>1.5</v>
      </c>
      <c r="Y7" s="21">
        <f t="shared" si="0"/>
        <v>2</v>
      </c>
      <c r="Z7" s="21">
        <f t="shared" si="1"/>
        <v>1.6958823529411764</v>
      </c>
      <c r="AA7" s="22">
        <f t="shared" si="2"/>
        <v>1</v>
      </c>
    </row>
    <row r="8" spans="3:28" ht="16.5" x14ac:dyDescent="0.25">
      <c r="C8" s="39">
        <v>4</v>
      </c>
      <c r="D8" s="32" t="s">
        <v>144</v>
      </c>
      <c r="E8" s="20" t="s">
        <v>15</v>
      </c>
      <c r="F8" s="20">
        <v>1</v>
      </c>
      <c r="G8" s="26">
        <f>'itajuba 01'!$E13</f>
        <v>2</v>
      </c>
      <c r="H8" s="26">
        <f>'itajuba 02'!$E13</f>
        <v>2.99</v>
      </c>
      <c r="I8" s="26">
        <f>'itajuba 03'!$E13</f>
        <v>2</v>
      </c>
      <c r="J8" s="28">
        <f>'Brazopolis 01'!$E13</f>
        <v>3</v>
      </c>
      <c r="K8" s="28">
        <f>'Brazopolis 02'!$E13</f>
        <v>2.35</v>
      </c>
      <c r="L8" s="28">
        <f>'Brazopolis 03'!$E13</f>
        <v>3</v>
      </c>
      <c r="M8" s="26">
        <f>'Cristina 01'!$E13</f>
        <v>3</v>
      </c>
      <c r="N8" s="26">
        <f>'Cristina 02'!$E13</f>
        <v>2.2000000000000002</v>
      </c>
      <c r="O8" s="26">
        <f>'Cristina 03'!$E13</f>
        <v>3</v>
      </c>
      <c r="P8" s="28">
        <f>'Ouro Fino 01'!$E13</f>
        <v>2.95</v>
      </c>
      <c r="Q8" s="28">
        <f>'Ouro Fino 02'!$E13</f>
        <v>2.98</v>
      </c>
      <c r="R8" s="28">
        <f>'Ouro Fino 03'!$E13</f>
        <v>3.5</v>
      </c>
      <c r="S8" s="26">
        <f>'Pouso Alegre 01'!$E13</f>
        <v>3</v>
      </c>
      <c r="T8" s="26">
        <f>'Pouso Alegre 02'!$E13</f>
        <v>2.78</v>
      </c>
      <c r="U8" s="26">
        <f>'Pouso Alegre 03'!$E13</f>
        <v>4</v>
      </c>
      <c r="V8" s="28">
        <f>'cambui 01'!$E13</f>
        <v>3.4</v>
      </c>
      <c r="W8" s="28">
        <f>'cambui 02'!$E13</f>
        <v>2.98</v>
      </c>
      <c r="X8" s="28">
        <f>'cambui 03'!$E13</f>
        <v>3.9</v>
      </c>
      <c r="Y8" s="21">
        <f t="shared" si="0"/>
        <v>4</v>
      </c>
      <c r="Z8" s="21">
        <f t="shared" si="1"/>
        <v>2.9461111111111107</v>
      </c>
      <c r="AA8" s="22">
        <f t="shared" si="2"/>
        <v>2</v>
      </c>
    </row>
    <row r="9" spans="3:28" ht="16.5" x14ac:dyDescent="0.25">
      <c r="C9" s="39">
        <v>5</v>
      </c>
      <c r="D9" s="32" t="s">
        <v>145</v>
      </c>
      <c r="E9" s="20" t="s">
        <v>15</v>
      </c>
      <c r="F9" s="20">
        <v>1</v>
      </c>
      <c r="G9" s="26">
        <f>'itajuba 01'!$E14</f>
        <v>2.9</v>
      </c>
      <c r="H9" s="26">
        <f>'itajuba 02'!$E14</f>
        <v>3.99</v>
      </c>
      <c r="I9" s="26">
        <f>'itajuba 03'!$E14</f>
        <v>4.5</v>
      </c>
      <c r="J9" s="28">
        <f>'Brazopolis 01'!$E14</f>
        <v>5.5</v>
      </c>
      <c r="K9" s="28">
        <f>'Brazopolis 02'!$E14</f>
        <v>4.95</v>
      </c>
      <c r="L9" s="28">
        <f>'Brazopolis 03'!$E14</f>
        <v>5</v>
      </c>
      <c r="M9" s="26">
        <f>'Cristina 01'!$E14</f>
        <v>3</v>
      </c>
      <c r="N9" s="26" t="str">
        <f>'Cristina 02'!$E14</f>
        <v>-</v>
      </c>
      <c r="O9" s="26">
        <f>'Cristina 03'!$E14</f>
        <v>3</v>
      </c>
      <c r="P9" s="28">
        <f>'Ouro Fino 01'!$E14</f>
        <v>3.5</v>
      </c>
      <c r="Q9" s="28">
        <f>'Ouro Fino 02'!$E14</f>
        <v>2.98</v>
      </c>
      <c r="R9" s="28">
        <f>'Ouro Fino 03'!$E14</f>
        <v>3</v>
      </c>
      <c r="S9" s="26">
        <f>'Pouso Alegre 01'!$E14</f>
        <v>3.8</v>
      </c>
      <c r="T9" s="26">
        <f>'Pouso Alegre 02'!$E14</f>
        <v>3.5</v>
      </c>
      <c r="U9" s="26">
        <f>'Pouso Alegre 03'!$E14</f>
        <v>5</v>
      </c>
      <c r="V9" s="28">
        <f>'cambui 01'!$E14</f>
        <v>3.25</v>
      </c>
      <c r="W9" s="28">
        <f>'cambui 02'!$E14</f>
        <v>4.45</v>
      </c>
      <c r="X9" s="28">
        <f>'cambui 03'!$E14</f>
        <v>2.5</v>
      </c>
      <c r="Y9" s="21">
        <f t="shared" si="0"/>
        <v>5.5</v>
      </c>
      <c r="Z9" s="21">
        <f t="shared" si="1"/>
        <v>3.8129411764705878</v>
      </c>
      <c r="AA9" s="22">
        <f t="shared" si="2"/>
        <v>2.5</v>
      </c>
    </row>
    <row r="10" spans="3:28" ht="16.5" x14ac:dyDescent="0.25">
      <c r="C10" s="39">
        <v>6</v>
      </c>
      <c r="D10" s="32" t="s">
        <v>146</v>
      </c>
      <c r="E10" s="20" t="s">
        <v>15</v>
      </c>
      <c r="F10" s="20">
        <v>1</v>
      </c>
      <c r="G10" s="26">
        <f>'itajuba 01'!$E15</f>
        <v>3</v>
      </c>
      <c r="H10" s="26">
        <f>'itajuba 02'!$E15</f>
        <v>4.6900000000000004</v>
      </c>
      <c r="I10" s="26">
        <f>'itajuba 03'!$E15</f>
        <v>3</v>
      </c>
      <c r="J10" s="28">
        <f>'Brazopolis 01'!$E15</f>
        <v>4</v>
      </c>
      <c r="K10" s="28">
        <f>'Brazopolis 02'!$E15</f>
        <v>2.9</v>
      </c>
      <c r="L10" s="28">
        <f>'Brazopolis 03'!$E15</f>
        <v>4</v>
      </c>
      <c r="M10" s="26">
        <f>'Cristina 01'!$E15</f>
        <v>3.5</v>
      </c>
      <c r="N10" s="26">
        <f>'Cristina 02'!$E15</f>
        <v>2.95</v>
      </c>
      <c r="O10" s="26">
        <f>'Cristina 03'!$E15</f>
        <v>3</v>
      </c>
      <c r="P10" s="28">
        <f>'Ouro Fino 01'!$E15</f>
        <v>3.99</v>
      </c>
      <c r="Q10" s="28" t="str">
        <f>'Ouro Fino 02'!$E15</f>
        <v>-</v>
      </c>
      <c r="R10" s="28">
        <f>'Ouro Fino 03'!$E15</f>
        <v>3</v>
      </c>
      <c r="S10" s="26">
        <f>'Pouso Alegre 01'!$E15</f>
        <v>3.8</v>
      </c>
      <c r="T10" s="26">
        <f>'Pouso Alegre 02'!$E15</f>
        <v>4.8</v>
      </c>
      <c r="U10" s="26">
        <f>'Pouso Alegre 03'!$E15</f>
        <v>2.8</v>
      </c>
      <c r="V10" s="28">
        <f>'cambui 01'!$E15</f>
        <v>3.5</v>
      </c>
      <c r="W10" s="28">
        <f>'cambui 02'!$E15</f>
        <v>3.98</v>
      </c>
      <c r="X10" s="28">
        <f>'cambui 03'!$E15</f>
        <v>3</v>
      </c>
      <c r="Y10" s="21">
        <f t="shared" si="0"/>
        <v>4.8</v>
      </c>
      <c r="Z10" s="21">
        <f t="shared" si="1"/>
        <v>3.5241176470588229</v>
      </c>
      <c r="AA10" s="22">
        <f t="shared" si="2"/>
        <v>2.8</v>
      </c>
    </row>
    <row r="11" spans="3:28" ht="16.5" x14ac:dyDescent="0.25">
      <c r="C11" s="39">
        <v>7</v>
      </c>
      <c r="D11" s="32" t="s">
        <v>147</v>
      </c>
      <c r="E11" s="20" t="s">
        <v>15</v>
      </c>
      <c r="F11" s="20">
        <v>1</v>
      </c>
      <c r="G11" s="26">
        <f>'itajuba 01'!$E16</f>
        <v>3.9</v>
      </c>
      <c r="H11" s="26">
        <f>'itajuba 02'!$E16</f>
        <v>3.59</v>
      </c>
      <c r="I11" s="26">
        <f>'itajuba 03'!$E16</f>
        <v>4.4000000000000004</v>
      </c>
      <c r="J11" s="28">
        <f>'Brazopolis 01'!$E16</f>
        <v>4.5</v>
      </c>
      <c r="K11" s="28">
        <f>'Brazopolis 02'!$E16</f>
        <v>3.45</v>
      </c>
      <c r="L11" s="28">
        <f>'Brazopolis 03'!$E16</f>
        <v>3.5</v>
      </c>
      <c r="M11" s="26">
        <f>'Cristina 01'!$E16</f>
        <v>3.9</v>
      </c>
      <c r="N11" s="26" t="str">
        <f>'Cristina 02'!$E16</f>
        <v>-</v>
      </c>
      <c r="O11" s="26">
        <f>'Cristina 03'!$E16</f>
        <v>3</v>
      </c>
      <c r="P11" s="28">
        <f>'Ouro Fino 01'!$E16</f>
        <v>3.6</v>
      </c>
      <c r="Q11" s="28">
        <f>'Ouro Fino 02'!$E16</f>
        <v>5.98</v>
      </c>
      <c r="R11" s="28">
        <f>'Ouro Fino 03'!$E16</f>
        <v>5</v>
      </c>
      <c r="S11" s="26">
        <f>'Pouso Alegre 01'!$E16</f>
        <v>2.8</v>
      </c>
      <c r="T11" s="26">
        <f>'Pouso Alegre 02'!$E16</f>
        <v>4.4400000000000004</v>
      </c>
      <c r="U11" s="26">
        <f>'Pouso Alegre 03'!$E16</f>
        <v>4</v>
      </c>
      <c r="V11" s="28">
        <f>'cambui 01'!$E16</f>
        <v>3.95</v>
      </c>
      <c r="W11" s="28">
        <f>'cambui 02'!$E16</f>
        <v>4.95</v>
      </c>
      <c r="X11" s="28">
        <f>'cambui 03'!$E16</f>
        <v>2.5</v>
      </c>
      <c r="Y11" s="21">
        <f t="shared" si="0"/>
        <v>5.98</v>
      </c>
      <c r="Z11" s="21">
        <f t="shared" si="1"/>
        <v>3.9682352941176466</v>
      </c>
      <c r="AA11" s="22">
        <f t="shared" si="2"/>
        <v>2.5</v>
      </c>
    </row>
    <row r="12" spans="3:28" ht="16.5" x14ac:dyDescent="0.25">
      <c r="C12" s="39">
        <v>8</v>
      </c>
      <c r="D12" s="32" t="s">
        <v>148</v>
      </c>
      <c r="E12" s="20" t="s">
        <v>15</v>
      </c>
      <c r="F12" s="20">
        <v>1</v>
      </c>
      <c r="G12" s="26">
        <f>'itajuba 01'!$E17</f>
        <v>3.9</v>
      </c>
      <c r="H12" s="26">
        <f>'itajuba 02'!$E17</f>
        <v>4.99</v>
      </c>
      <c r="I12" s="26">
        <f>'itajuba 03'!$E17</f>
        <v>4.5</v>
      </c>
      <c r="J12" s="28">
        <f>'Brazopolis 01'!$E17</f>
        <v>5</v>
      </c>
      <c r="K12" s="28">
        <f>'Brazopolis 02'!$E17</f>
        <v>4.3499999999999996</v>
      </c>
      <c r="L12" s="28">
        <f>'Brazopolis 03'!$E17</f>
        <v>4</v>
      </c>
      <c r="M12" s="26">
        <f>'Cristina 01'!$E17</f>
        <v>3.5</v>
      </c>
      <c r="N12" s="26" t="str">
        <f>'Cristina 02'!$E17</f>
        <v>-</v>
      </c>
      <c r="O12" s="26">
        <f>'Cristina 03'!$E17</f>
        <v>3.5</v>
      </c>
      <c r="P12" s="28">
        <f>'Ouro Fino 01'!$E17</f>
        <v>2.99</v>
      </c>
      <c r="Q12" s="28">
        <f>'Ouro Fino 02'!$E17</f>
        <v>3.69</v>
      </c>
      <c r="R12" s="28">
        <f>'Ouro Fino 03'!$E17</f>
        <v>3</v>
      </c>
      <c r="S12" s="26">
        <f>'Pouso Alegre 01'!$E17</f>
        <v>3.1</v>
      </c>
      <c r="T12" s="26">
        <f>'Pouso Alegre 02'!$E17</f>
        <v>3.77</v>
      </c>
      <c r="U12" s="26">
        <f>'Pouso Alegre 03'!$E17</f>
        <v>4</v>
      </c>
      <c r="V12" s="28">
        <f>'cambui 01'!$E17</f>
        <v>4.2</v>
      </c>
      <c r="W12" s="28">
        <f>'cambui 02'!$E17</f>
        <v>4.95</v>
      </c>
      <c r="X12" s="28">
        <f>'cambui 03'!$E17</f>
        <v>3</v>
      </c>
      <c r="Y12" s="21">
        <f t="shared" si="0"/>
        <v>5</v>
      </c>
      <c r="Z12" s="21">
        <f t="shared" si="1"/>
        <v>3.9082352941176479</v>
      </c>
      <c r="AA12" s="22">
        <f t="shared" si="2"/>
        <v>2.99</v>
      </c>
    </row>
    <row r="13" spans="3:28" ht="16.5" x14ac:dyDescent="0.25">
      <c r="C13" s="39">
        <v>9</v>
      </c>
      <c r="D13" s="32" t="s">
        <v>149</v>
      </c>
      <c r="E13" s="20" t="s">
        <v>15</v>
      </c>
      <c r="F13" s="20">
        <v>1</v>
      </c>
      <c r="G13" s="26" t="str">
        <f>'itajuba 01'!$E18</f>
        <v>-</v>
      </c>
      <c r="H13" s="26">
        <f>'itajuba 02'!$E18</f>
        <v>26.9</v>
      </c>
      <c r="I13" s="26" t="str">
        <f>'itajuba 03'!$E18</f>
        <v>-</v>
      </c>
      <c r="J13" s="28">
        <f>'Brazopolis 01'!$E18</f>
        <v>25.38</v>
      </c>
      <c r="K13" s="28">
        <f>'Brazopolis 02'!$E18</f>
        <v>16</v>
      </c>
      <c r="L13" s="28" t="str">
        <f>'Brazopolis 03'!$E18</f>
        <v>-</v>
      </c>
      <c r="M13" s="26" t="str">
        <f>'Cristina 01'!$E18</f>
        <v>-</v>
      </c>
      <c r="N13" s="26">
        <f>'Cristina 02'!$E18</f>
        <v>20.6</v>
      </c>
      <c r="O13" s="26" t="str">
        <f>'Cristina 03'!$E18</f>
        <v>-</v>
      </c>
      <c r="P13" s="28" t="str">
        <f>'Ouro Fino 01'!$E18</f>
        <v>-</v>
      </c>
      <c r="Q13" s="28">
        <f>'Ouro Fino 02'!$E18</f>
        <v>24.9</v>
      </c>
      <c r="R13" s="28">
        <f>'Ouro Fino 03'!$E18</f>
        <v>26.9</v>
      </c>
      <c r="S13" s="26" t="str">
        <f>'Pouso Alegre 01'!$E18</f>
        <v>-</v>
      </c>
      <c r="T13" s="26">
        <f>'Pouso Alegre 02'!$E18</f>
        <v>28.12</v>
      </c>
      <c r="U13" s="26" t="str">
        <f>'Pouso Alegre 03'!$E18</f>
        <v>-</v>
      </c>
      <c r="V13" s="28">
        <f>'cambui 01'!$E18</f>
        <v>17.600000000000001</v>
      </c>
      <c r="W13" s="28">
        <f>'cambui 02'!$E18</f>
        <v>23.45</v>
      </c>
      <c r="X13" s="28" t="str">
        <f>'cambui 03'!$E18</f>
        <v>-</v>
      </c>
      <c r="Y13" s="21">
        <f t="shared" si="0"/>
        <v>28.12</v>
      </c>
      <c r="Z13" s="21">
        <f t="shared" si="1"/>
        <v>23.316666666666666</v>
      </c>
      <c r="AA13" s="22">
        <f t="shared" si="2"/>
        <v>16</v>
      </c>
    </row>
    <row r="14" spans="3:28" ht="16.5" x14ac:dyDescent="0.25">
      <c r="C14" s="39">
        <v>10</v>
      </c>
      <c r="D14" s="32" t="s">
        <v>150</v>
      </c>
      <c r="E14" s="20" t="s">
        <v>15</v>
      </c>
      <c r="F14" s="20">
        <v>1</v>
      </c>
      <c r="G14" s="26" t="str">
        <f>'itajuba 01'!$E19</f>
        <v>-</v>
      </c>
      <c r="H14" s="26">
        <f>'itajuba 02'!$E19</f>
        <v>23</v>
      </c>
      <c r="I14" s="26" t="str">
        <f>'itajuba 03'!$E19</f>
        <v>-</v>
      </c>
      <c r="J14" s="28" t="str">
        <f>'Brazopolis 01'!$E19</f>
        <v>-</v>
      </c>
      <c r="K14" s="28" t="str">
        <f>'Brazopolis 02'!$E19</f>
        <v>-</v>
      </c>
      <c r="L14" s="28" t="str">
        <f>'Brazopolis 03'!$E19</f>
        <v>-</v>
      </c>
      <c r="M14" s="26" t="str">
        <f>'Cristina 01'!$E19</f>
        <v>-</v>
      </c>
      <c r="N14" s="26" t="str">
        <f>'Cristina 02'!$E19</f>
        <v>-</v>
      </c>
      <c r="O14" s="26" t="str">
        <f>'Cristina 03'!$E19</f>
        <v>-</v>
      </c>
      <c r="P14" s="28" t="str">
        <f>'Ouro Fino 01'!$E19</f>
        <v>-</v>
      </c>
      <c r="Q14" s="28" t="str">
        <f>'Ouro Fino 02'!$E19</f>
        <v>-</v>
      </c>
      <c r="R14" s="28">
        <f>'Ouro Fino 03'!$E19</f>
        <v>17</v>
      </c>
      <c r="S14" s="26" t="str">
        <f>'Pouso Alegre 01'!$E19</f>
        <v>-</v>
      </c>
      <c r="T14" s="26">
        <f>'Pouso Alegre 02'!$E19</f>
        <v>20.83</v>
      </c>
      <c r="U14" s="26" t="str">
        <f>'Pouso Alegre 03'!$E19</f>
        <v>-</v>
      </c>
      <c r="V14" s="28" t="str">
        <f>'cambui 01'!$E19</f>
        <v>-</v>
      </c>
      <c r="W14" s="28" t="str">
        <f>'cambui 02'!$E19</f>
        <v>-</v>
      </c>
      <c r="X14" s="28" t="str">
        <f>'cambui 03'!$E19</f>
        <v>-</v>
      </c>
      <c r="Y14" s="21">
        <f t="shared" si="0"/>
        <v>23</v>
      </c>
      <c r="Z14" s="21">
        <f t="shared" si="1"/>
        <v>20.276666666666667</v>
      </c>
      <c r="AA14" s="22">
        <f t="shared" si="2"/>
        <v>17</v>
      </c>
    </row>
    <row r="15" spans="3:28" ht="16.5" x14ac:dyDescent="0.25">
      <c r="C15" s="39">
        <v>11</v>
      </c>
      <c r="D15" s="32" t="s">
        <v>151</v>
      </c>
      <c r="E15" s="20" t="s">
        <v>17</v>
      </c>
      <c r="F15" s="20">
        <v>1</v>
      </c>
      <c r="G15" s="26">
        <f>'itajuba 01'!$E20</f>
        <v>3.5</v>
      </c>
      <c r="H15" s="26">
        <f>'itajuba 02'!$E20</f>
        <v>5</v>
      </c>
      <c r="I15" s="26">
        <f>'itajuba 03'!$E20</f>
        <v>3</v>
      </c>
      <c r="J15" s="28">
        <f>'Brazopolis 01'!$E20</f>
        <v>4.5</v>
      </c>
      <c r="K15" s="28">
        <f>'Brazopolis 02'!$E20</f>
        <v>2.8</v>
      </c>
      <c r="L15" s="28">
        <f>'Brazopolis 03'!$E20</f>
        <v>2</v>
      </c>
      <c r="M15" s="26">
        <f>'Cristina 01'!$E20</f>
        <v>3</v>
      </c>
      <c r="N15" s="26" t="str">
        <f>'Cristina 02'!$E20</f>
        <v>-</v>
      </c>
      <c r="O15" s="26">
        <f>'Cristina 03'!$E20</f>
        <v>1.5</v>
      </c>
      <c r="P15" s="28">
        <f>'Ouro Fino 01'!$E20</f>
        <v>4.5</v>
      </c>
      <c r="Q15" s="28" t="str">
        <f>'Ouro Fino 02'!$E20</f>
        <v>-</v>
      </c>
      <c r="R15" s="28">
        <f>'Ouro Fino 03'!$E20</f>
        <v>4</v>
      </c>
      <c r="S15" s="26">
        <f>'Pouso Alegre 01'!$E20</f>
        <v>2.8</v>
      </c>
      <c r="T15" s="26">
        <f>'Pouso Alegre 02'!$E20</f>
        <v>4.45</v>
      </c>
      <c r="U15" s="26">
        <f>'Pouso Alegre 03'!$E20</f>
        <v>2.5</v>
      </c>
      <c r="V15" s="28">
        <f>'cambui 01'!$E20</f>
        <v>2</v>
      </c>
      <c r="W15" s="28">
        <f>'cambui 02'!$E20</f>
        <v>2.98</v>
      </c>
      <c r="X15" s="28">
        <f>'cambui 03'!$E20</f>
        <v>2.5</v>
      </c>
      <c r="Y15" s="21">
        <f t="shared" si="0"/>
        <v>5</v>
      </c>
      <c r="Z15" s="21">
        <f t="shared" si="1"/>
        <v>3.1893749999999996</v>
      </c>
      <c r="AA15" s="22">
        <f t="shared" si="2"/>
        <v>1.5</v>
      </c>
    </row>
    <row r="16" spans="3:28" ht="16.5" x14ac:dyDescent="0.25">
      <c r="C16" s="39">
        <v>12</v>
      </c>
      <c r="D16" s="32" t="s">
        <v>152</v>
      </c>
      <c r="E16" s="20" t="s">
        <v>15</v>
      </c>
      <c r="F16" s="20">
        <v>1</v>
      </c>
      <c r="G16" s="26">
        <f>'itajuba 01'!$E21</f>
        <v>3</v>
      </c>
      <c r="H16" s="26">
        <f>'itajuba 02'!$E21</f>
        <v>5.49</v>
      </c>
      <c r="I16" s="26">
        <f>'itajuba 03'!$E21</f>
        <v>5</v>
      </c>
      <c r="J16" s="28">
        <f>'Brazopolis 01'!$E21</f>
        <v>4.5</v>
      </c>
      <c r="K16" s="28">
        <f>'Brazopolis 02'!$E21</f>
        <v>4.6500000000000004</v>
      </c>
      <c r="L16" s="28">
        <f>'Brazopolis 03'!$E21</f>
        <v>5</v>
      </c>
      <c r="M16" s="26">
        <f>'Cristina 01'!$E21</f>
        <v>3.5</v>
      </c>
      <c r="N16" s="26">
        <f>'Cristina 02'!$E21</f>
        <v>4.2</v>
      </c>
      <c r="O16" s="26">
        <f>'Cristina 03'!$E21</f>
        <v>3</v>
      </c>
      <c r="P16" s="28">
        <f>'Ouro Fino 01'!$E21</f>
        <v>5.75</v>
      </c>
      <c r="Q16" s="28">
        <f>'Ouro Fino 02'!$E21</f>
        <v>4.79</v>
      </c>
      <c r="R16" s="28">
        <f>'Ouro Fino 03'!$E21</f>
        <v>5</v>
      </c>
      <c r="S16" s="26">
        <f>'Pouso Alegre 01'!$E21</f>
        <v>4</v>
      </c>
      <c r="T16" s="26">
        <f>'Pouso Alegre 02'!$E21</f>
        <v>4.5199999999999996</v>
      </c>
      <c r="U16" s="26">
        <f>'Pouso Alegre 03'!$E21</f>
        <v>3.9</v>
      </c>
      <c r="V16" s="28">
        <f>'cambui 01'!$E21</f>
        <v>5.9</v>
      </c>
      <c r="W16" s="28">
        <f>'cambui 02'!$E21</f>
        <v>4.9800000000000004</v>
      </c>
      <c r="X16" s="28">
        <f>'cambui 03'!$E21</f>
        <v>3.5</v>
      </c>
      <c r="Y16" s="21">
        <f t="shared" si="0"/>
        <v>5.9</v>
      </c>
      <c r="Z16" s="21">
        <f t="shared" si="1"/>
        <v>4.482222222222223</v>
      </c>
      <c r="AA16" s="22">
        <f t="shared" si="2"/>
        <v>3</v>
      </c>
    </row>
    <row r="17" spans="3:27" ht="16.5" x14ac:dyDescent="0.25">
      <c r="C17" s="39">
        <v>13</v>
      </c>
      <c r="D17" s="32" t="s">
        <v>153</v>
      </c>
      <c r="E17" s="20" t="s">
        <v>15</v>
      </c>
      <c r="F17" s="20">
        <v>1</v>
      </c>
      <c r="G17" s="26">
        <f>'itajuba 01'!$E22</f>
        <v>4.9000000000000004</v>
      </c>
      <c r="H17" s="26">
        <f>'itajuba 02'!$E22</f>
        <v>5.59</v>
      </c>
      <c r="I17" s="26">
        <f>'itajuba 03'!$E22</f>
        <v>7</v>
      </c>
      <c r="J17" s="28">
        <f>'Brazopolis 01'!$E22</f>
        <v>7</v>
      </c>
      <c r="K17" s="28">
        <f>'Brazopolis 02'!$E22</f>
        <v>5.95</v>
      </c>
      <c r="L17" s="28">
        <f>'Brazopolis 03'!$E22</f>
        <v>4</v>
      </c>
      <c r="M17" s="26">
        <f>'Cristina 01'!$E22</f>
        <v>3.5</v>
      </c>
      <c r="N17" s="26">
        <f>'Cristina 02'!$E22</f>
        <v>5.95</v>
      </c>
      <c r="O17" s="26">
        <f>'Cristina 03'!$E22</f>
        <v>4.5</v>
      </c>
      <c r="P17" s="28">
        <f>'Ouro Fino 01'!$E22</f>
        <v>4.8</v>
      </c>
      <c r="Q17" s="28">
        <f>'Ouro Fino 02'!$E22</f>
        <v>4.29</v>
      </c>
      <c r="R17" s="28">
        <f>'Ouro Fino 03'!$E22</f>
        <v>3.5</v>
      </c>
      <c r="S17" s="26">
        <f>'Pouso Alegre 01'!$E22</f>
        <v>4.5</v>
      </c>
      <c r="T17" s="26">
        <f>'Pouso Alegre 02'!$E22</f>
        <v>3.85</v>
      </c>
      <c r="U17" s="26">
        <f>'Pouso Alegre 03'!$E22</f>
        <v>4</v>
      </c>
      <c r="V17" s="28">
        <f>'cambui 01'!$E22</f>
        <v>4.2</v>
      </c>
      <c r="W17" s="28">
        <f>'cambui 02'!$E22</f>
        <v>4.95</v>
      </c>
      <c r="X17" s="28">
        <f>'cambui 03'!$E22</f>
        <v>3</v>
      </c>
      <c r="Y17" s="21">
        <f t="shared" si="0"/>
        <v>7</v>
      </c>
      <c r="Z17" s="21">
        <f t="shared" si="1"/>
        <v>4.7488888888888887</v>
      </c>
      <c r="AA17" s="22">
        <f t="shared" si="2"/>
        <v>3</v>
      </c>
    </row>
    <row r="18" spans="3:27" ht="16.5" x14ac:dyDescent="0.25">
      <c r="C18" s="39">
        <v>14</v>
      </c>
      <c r="D18" s="32" t="s">
        <v>154</v>
      </c>
      <c r="E18" s="20" t="s">
        <v>15</v>
      </c>
      <c r="F18" s="20">
        <v>1</v>
      </c>
      <c r="G18" s="26">
        <f>'itajuba 01'!$E23</f>
        <v>3.5</v>
      </c>
      <c r="H18" s="26">
        <f>'itajuba 02'!$E23</f>
        <v>1.89</v>
      </c>
      <c r="I18" s="26">
        <f>'itajuba 03'!$E23</f>
        <v>3</v>
      </c>
      <c r="J18" s="28">
        <f>'Brazopolis 01'!$E23</f>
        <v>4.5</v>
      </c>
      <c r="K18" s="28">
        <f>'Brazopolis 02'!$E23</f>
        <v>3.45</v>
      </c>
      <c r="L18" s="28">
        <f>'Brazopolis 03'!$E23</f>
        <v>3</v>
      </c>
      <c r="M18" s="26">
        <f>'Cristina 01'!$E23</f>
        <v>3.9</v>
      </c>
      <c r="N18" s="26" t="str">
        <f>'Cristina 02'!$E23</f>
        <v>-</v>
      </c>
      <c r="O18" s="26">
        <f>'Cristina 03'!$E23</f>
        <v>2</v>
      </c>
      <c r="P18" s="28">
        <f>'Ouro Fino 01'!$E23</f>
        <v>2.7</v>
      </c>
      <c r="Q18" s="28">
        <f>'Ouro Fino 02'!$E23</f>
        <v>2.98</v>
      </c>
      <c r="R18" s="28">
        <f>'Ouro Fino 03'!$E23</f>
        <v>3</v>
      </c>
      <c r="S18" s="26">
        <f>'Pouso Alegre 01'!$E23</f>
        <v>3</v>
      </c>
      <c r="T18" s="26">
        <f>'Pouso Alegre 02'!$E23</f>
        <v>1.85</v>
      </c>
      <c r="U18" s="26">
        <f>'Pouso Alegre 03'!$E23</f>
        <v>2.5</v>
      </c>
      <c r="V18" s="28">
        <f>'cambui 01'!$E23</f>
        <v>2.2000000000000002</v>
      </c>
      <c r="W18" s="28">
        <f>'cambui 02'!$E23</f>
        <v>2.75</v>
      </c>
      <c r="X18" s="28">
        <f>'cambui 03'!$E23</f>
        <v>2</v>
      </c>
      <c r="Y18" s="21">
        <f t="shared" si="0"/>
        <v>4.5</v>
      </c>
      <c r="Z18" s="21">
        <f t="shared" si="1"/>
        <v>2.8364705882352945</v>
      </c>
      <c r="AA18" s="22">
        <f t="shared" si="2"/>
        <v>1.85</v>
      </c>
    </row>
    <row r="19" spans="3:27" ht="16.5" x14ac:dyDescent="0.25">
      <c r="C19" s="39">
        <v>15</v>
      </c>
      <c r="D19" s="32" t="s">
        <v>155</v>
      </c>
      <c r="E19" s="20" t="s">
        <v>15</v>
      </c>
      <c r="F19" s="20">
        <v>1</v>
      </c>
      <c r="G19" s="26">
        <f>'itajuba 01'!$E24</f>
        <v>2</v>
      </c>
      <c r="H19" s="26">
        <f>'itajuba 02'!$E24</f>
        <v>2.9</v>
      </c>
      <c r="I19" s="26">
        <f>'itajuba 03'!$E24</f>
        <v>1</v>
      </c>
      <c r="J19" s="28">
        <f>'Brazopolis 01'!$E24</f>
        <v>2</v>
      </c>
      <c r="K19" s="28">
        <f>'Brazopolis 02'!$E24</f>
        <v>1.5</v>
      </c>
      <c r="L19" s="28">
        <f>'Brazopolis 03'!$E24</f>
        <v>1</v>
      </c>
      <c r="M19" s="26">
        <f>'Cristina 01'!$E24</f>
        <v>3</v>
      </c>
      <c r="N19" s="26" t="str">
        <f>'Cristina 02'!$E24</f>
        <v>-</v>
      </c>
      <c r="O19" s="26">
        <f>'Cristina 03'!$E24</f>
        <v>1.5</v>
      </c>
      <c r="P19" s="28">
        <f>'Ouro Fino 01'!$E24</f>
        <v>2</v>
      </c>
      <c r="Q19" s="28" t="str">
        <f>'Ouro Fino 02'!$E24</f>
        <v>-</v>
      </c>
      <c r="R19" s="28">
        <f>'Ouro Fino 03'!$E24</f>
        <v>5</v>
      </c>
      <c r="S19" s="26">
        <f>'Pouso Alegre 01'!$E24</f>
        <v>2.5</v>
      </c>
      <c r="T19" s="26" t="str">
        <f>'Pouso Alegre 02'!$E24</f>
        <v>-</v>
      </c>
      <c r="U19" s="26">
        <f>'Pouso Alegre 03'!$E24</f>
        <v>2.5</v>
      </c>
      <c r="V19" s="28">
        <f>'cambui 01'!$E24</f>
        <v>1.75</v>
      </c>
      <c r="W19" s="28">
        <f>'cambui 02'!$E24</f>
        <v>1.89</v>
      </c>
      <c r="X19" s="28">
        <f>'cambui 03'!$E24</f>
        <v>1</v>
      </c>
      <c r="Y19" s="21">
        <f t="shared" si="0"/>
        <v>5</v>
      </c>
      <c r="Z19" s="21">
        <f t="shared" si="1"/>
        <v>2.1026666666666665</v>
      </c>
      <c r="AA19" s="22">
        <f t="shared" si="2"/>
        <v>1</v>
      </c>
    </row>
    <row r="20" spans="3:27" ht="16.5" x14ac:dyDescent="0.25">
      <c r="C20" s="39">
        <v>16</v>
      </c>
      <c r="D20" s="32" t="s">
        <v>156</v>
      </c>
      <c r="E20" s="20" t="s">
        <v>15</v>
      </c>
      <c r="F20" s="20">
        <v>1</v>
      </c>
      <c r="G20" s="26" t="str">
        <f>'itajuba 01'!$E25</f>
        <v>-</v>
      </c>
      <c r="H20" s="26">
        <f>'itajuba 02'!$E25</f>
        <v>21.22</v>
      </c>
      <c r="I20" s="26" t="str">
        <f>'itajuba 03'!$E25</f>
        <v>-</v>
      </c>
      <c r="J20" s="28">
        <f>'Brazopolis 01'!$E25</f>
        <v>16.75</v>
      </c>
      <c r="K20" s="28">
        <f>'Brazopolis 02'!$E25</f>
        <v>15</v>
      </c>
      <c r="L20" s="28">
        <f>'Brazopolis 03'!$E25</f>
        <v>12</v>
      </c>
      <c r="M20" s="26" t="str">
        <f>'Cristina 01'!$E25</f>
        <v>-</v>
      </c>
      <c r="N20" s="26">
        <f>'Cristina 02'!$E25</f>
        <v>12.5</v>
      </c>
      <c r="O20" s="26" t="str">
        <f>'Cristina 03'!$E25</f>
        <v>-</v>
      </c>
      <c r="P20" s="28" t="str">
        <f>'Ouro Fino 01'!$E25</f>
        <v>-</v>
      </c>
      <c r="Q20" s="28">
        <f>'Ouro Fino 02'!$E25</f>
        <v>24.9</v>
      </c>
      <c r="R20" s="28">
        <f>'Ouro Fino 03'!$E25</f>
        <v>14</v>
      </c>
      <c r="S20" s="26">
        <f>'Pouso Alegre 01'!$E25</f>
        <v>15.62</v>
      </c>
      <c r="T20" s="26">
        <f>'Pouso Alegre 02'!$E25</f>
        <v>18.75</v>
      </c>
      <c r="U20" s="26" t="str">
        <f>'Pouso Alegre 03'!$E25</f>
        <v>-</v>
      </c>
      <c r="V20" s="28">
        <f>'cambui 01'!$E25</f>
        <v>17.3</v>
      </c>
      <c r="W20" s="28">
        <f>'cambui 02'!$E25</f>
        <v>13.97</v>
      </c>
      <c r="X20" s="28">
        <f>'cambui 03'!$E25</f>
        <v>20</v>
      </c>
      <c r="Y20" s="21">
        <f t="shared" si="0"/>
        <v>24.9</v>
      </c>
      <c r="Z20" s="21">
        <f t="shared" si="1"/>
        <v>16.834166666666668</v>
      </c>
      <c r="AA20" s="22">
        <f t="shared" si="2"/>
        <v>12</v>
      </c>
    </row>
    <row r="21" spans="3:27" ht="16.5" x14ac:dyDescent="0.25">
      <c r="C21" s="39">
        <v>17</v>
      </c>
      <c r="D21" s="32" t="s">
        <v>157</v>
      </c>
      <c r="E21" s="20" t="s">
        <v>15</v>
      </c>
      <c r="F21" s="20">
        <v>1</v>
      </c>
      <c r="G21" s="26" t="str">
        <f>'itajuba 01'!$E26</f>
        <v>-</v>
      </c>
      <c r="H21" s="26">
        <f>'itajuba 02'!$E26</f>
        <v>6.2</v>
      </c>
      <c r="I21" s="26">
        <f>'itajuba 03'!$E26</f>
        <v>6.5</v>
      </c>
      <c r="J21" s="28">
        <f>'Brazopolis 01'!$E26</f>
        <v>6.9</v>
      </c>
      <c r="K21" s="28">
        <f>'Brazopolis 02'!$E26</f>
        <v>5.5</v>
      </c>
      <c r="L21" s="28" t="str">
        <f>'Brazopolis 03'!$E26</f>
        <v>-</v>
      </c>
      <c r="M21" s="26">
        <f>'Cristina 01'!$E26</f>
        <v>6</v>
      </c>
      <c r="N21" s="26">
        <f>'Cristina 02'!$E26</f>
        <v>6</v>
      </c>
      <c r="O21" s="26">
        <f>'Cristina 03'!$E26</f>
        <v>5</v>
      </c>
      <c r="P21" s="28">
        <f>'Ouro Fino 01'!$E26</f>
        <v>6.5</v>
      </c>
      <c r="Q21" s="28">
        <f>'Ouro Fino 02'!$E26</f>
        <v>4.99</v>
      </c>
      <c r="R21" s="28">
        <f>'Ouro Fino 03'!$E26</f>
        <v>5</v>
      </c>
      <c r="S21" s="26">
        <f>'Pouso Alegre 01'!$E26</f>
        <v>6</v>
      </c>
      <c r="T21" s="26" t="str">
        <f>'Pouso Alegre 02'!$E26</f>
        <v>-</v>
      </c>
      <c r="U21" s="26">
        <f>'Pouso Alegre 03'!$E26</f>
        <v>6.5</v>
      </c>
      <c r="V21" s="28">
        <f>'cambui 01'!$E26</f>
        <v>6.5</v>
      </c>
      <c r="W21" s="28">
        <f>'cambui 02'!$E26</f>
        <v>5.49</v>
      </c>
      <c r="X21" s="28" t="str">
        <f>'cambui 03'!$E26</f>
        <v>-</v>
      </c>
      <c r="Y21" s="21">
        <f t="shared" si="0"/>
        <v>6.9</v>
      </c>
      <c r="Z21" s="21">
        <f t="shared" si="1"/>
        <v>5.9342857142857142</v>
      </c>
      <c r="AA21" s="22">
        <f t="shared" si="2"/>
        <v>4.99</v>
      </c>
    </row>
    <row r="22" spans="3:27" ht="16.5" x14ac:dyDescent="0.25">
      <c r="C22" s="39">
        <v>18</v>
      </c>
      <c r="D22" s="32" t="s">
        <v>158</v>
      </c>
      <c r="E22" s="20" t="s">
        <v>15</v>
      </c>
      <c r="F22" s="20">
        <v>1</v>
      </c>
      <c r="G22" s="26">
        <f>'itajuba 01'!$E27</f>
        <v>5.9</v>
      </c>
      <c r="H22" s="26">
        <f>'itajuba 02'!$E27</f>
        <v>4.59</v>
      </c>
      <c r="I22" s="26">
        <f>'itajuba 03'!$E27</f>
        <v>5</v>
      </c>
      <c r="J22" s="28">
        <f>'Brazopolis 01'!$E27</f>
        <v>6.5</v>
      </c>
      <c r="K22" s="28">
        <f>'Brazopolis 02'!$E27</f>
        <v>7.45</v>
      </c>
      <c r="L22" s="28">
        <f>'Brazopolis 03'!$E27</f>
        <v>6</v>
      </c>
      <c r="M22" s="26">
        <f>'Cristina 01'!$E27</f>
        <v>6.5</v>
      </c>
      <c r="N22" s="26">
        <f>'Cristina 02'!$E27</f>
        <v>5.7</v>
      </c>
      <c r="O22" s="26">
        <f>'Cristina 03'!$E27</f>
        <v>5</v>
      </c>
      <c r="P22" s="28" t="str">
        <f>'Ouro Fino 01'!$E27</f>
        <v>-</v>
      </c>
      <c r="Q22" s="28">
        <f>'Ouro Fino 02'!$E27</f>
        <v>6.89</v>
      </c>
      <c r="R22" s="28">
        <f>'Ouro Fino 03'!$E27</f>
        <v>5</v>
      </c>
      <c r="S22" s="26">
        <f>'Pouso Alegre 01'!$E27</f>
        <v>5</v>
      </c>
      <c r="T22" s="26">
        <f>'Pouso Alegre 02'!$E27</f>
        <v>5.35</v>
      </c>
      <c r="U22" s="26">
        <f>'Pouso Alegre 03'!$E27</f>
        <v>5</v>
      </c>
      <c r="V22" s="28">
        <f>'cambui 01'!$E27</f>
        <v>4.8</v>
      </c>
      <c r="W22" s="28">
        <f>'cambui 02'!$E27</f>
        <v>6.95</v>
      </c>
      <c r="X22" s="28">
        <f>'cambui 03'!$E27</f>
        <v>4</v>
      </c>
      <c r="Y22" s="21">
        <f t="shared" si="0"/>
        <v>7.45</v>
      </c>
      <c r="Z22" s="21">
        <f t="shared" si="1"/>
        <v>5.6252941176470586</v>
      </c>
      <c r="AA22" s="22">
        <f t="shared" si="2"/>
        <v>4</v>
      </c>
    </row>
    <row r="23" spans="3:27" ht="16.5" x14ac:dyDescent="0.25">
      <c r="C23" s="39">
        <v>19</v>
      </c>
      <c r="D23" s="32" t="s">
        <v>159</v>
      </c>
      <c r="E23" s="20" t="s">
        <v>15</v>
      </c>
      <c r="F23" s="20">
        <v>1</v>
      </c>
      <c r="G23" s="26" t="str">
        <f>'itajuba 01'!$E28</f>
        <v>-</v>
      </c>
      <c r="H23" s="26" t="str">
        <f>'itajuba 02'!$E28</f>
        <v>-</v>
      </c>
      <c r="I23" s="26" t="str">
        <f>'itajuba 03'!$E28</f>
        <v>-</v>
      </c>
      <c r="J23" s="28" t="str">
        <f>'Brazopolis 01'!$E28</f>
        <v>-</v>
      </c>
      <c r="K23" s="28" t="str">
        <f>'Brazopolis 02'!$E28</f>
        <v>-</v>
      </c>
      <c r="L23" s="28" t="str">
        <f>'Brazopolis 03'!$E28</f>
        <v>-</v>
      </c>
      <c r="M23" s="26" t="str">
        <f>'Cristina 01'!$E28</f>
        <v>-</v>
      </c>
      <c r="N23" s="26" t="str">
        <f>'Cristina 02'!$E28</f>
        <v>-</v>
      </c>
      <c r="O23" s="26" t="str">
        <f>'Cristina 03'!$E28</f>
        <v>-</v>
      </c>
      <c r="P23" s="28" t="str">
        <f>'Ouro Fino 01'!$E28</f>
        <v>-</v>
      </c>
      <c r="Q23" s="28" t="str">
        <f>'Ouro Fino 02'!$E28</f>
        <v>-</v>
      </c>
      <c r="R23" s="28" t="str">
        <f>'Ouro Fino 03'!$E28</f>
        <v>-</v>
      </c>
      <c r="S23" s="26" t="str">
        <f>'Pouso Alegre 01'!$E28</f>
        <v>-</v>
      </c>
      <c r="T23" s="26" t="str">
        <f>'Pouso Alegre 02'!$E28</f>
        <v>-</v>
      </c>
      <c r="U23" s="26" t="str">
        <f>'Pouso Alegre 03'!$E28</f>
        <v>-</v>
      </c>
      <c r="V23" s="28" t="str">
        <f>'cambui 01'!$E28</f>
        <v>-</v>
      </c>
      <c r="W23" s="28">
        <f>'cambui 02'!$E28</f>
        <v>1.75</v>
      </c>
      <c r="X23" s="28" t="str">
        <f>'cambui 03'!$E28</f>
        <v>-</v>
      </c>
      <c r="Y23" s="21">
        <f t="shared" si="0"/>
        <v>1.75</v>
      </c>
      <c r="Z23" s="21">
        <f t="shared" si="1"/>
        <v>1.75</v>
      </c>
      <c r="AA23" s="22">
        <f t="shared" si="2"/>
        <v>1.75</v>
      </c>
    </row>
    <row r="24" spans="3:27" ht="16.5" x14ac:dyDescent="0.25">
      <c r="C24" s="39">
        <v>20</v>
      </c>
      <c r="D24" s="32" t="s">
        <v>160</v>
      </c>
      <c r="E24" s="20" t="s">
        <v>18</v>
      </c>
      <c r="F24" s="20">
        <v>1</v>
      </c>
      <c r="G24" s="26" t="str">
        <f>'itajuba 01'!$E29</f>
        <v>-</v>
      </c>
      <c r="H24" s="26">
        <f>'itajuba 02'!$E29</f>
        <v>2.1</v>
      </c>
      <c r="I24" s="26" t="str">
        <f>'itajuba 03'!$E29</f>
        <v>-</v>
      </c>
      <c r="J24" s="28">
        <f>'Brazopolis 01'!$E29</f>
        <v>2.2000000000000002</v>
      </c>
      <c r="K24" s="28">
        <f>'Brazopolis 02'!$E29</f>
        <v>2.1</v>
      </c>
      <c r="L24" s="28" t="str">
        <f>'Brazopolis 03'!$E29</f>
        <v>-</v>
      </c>
      <c r="M24" s="26" t="str">
        <f>'Cristina 01'!$E29</f>
        <v>-</v>
      </c>
      <c r="N24" s="26">
        <f>'Cristina 02'!$E29</f>
        <v>1.75</v>
      </c>
      <c r="O24" s="26" t="str">
        <f>'Cristina 03'!$E29</f>
        <v>-</v>
      </c>
      <c r="P24" s="28" t="str">
        <f>'Ouro Fino 01'!$E29</f>
        <v>-</v>
      </c>
      <c r="Q24" s="28" t="str">
        <f>'Ouro Fino 02'!$E29</f>
        <v>-</v>
      </c>
      <c r="R24" s="28">
        <f>'Ouro Fino 03'!$E29</f>
        <v>2.1</v>
      </c>
      <c r="S24" s="26" t="str">
        <f>'Pouso Alegre 01'!$E29</f>
        <v>-</v>
      </c>
      <c r="T24" s="26">
        <f>'Pouso Alegre 02'!$E29</f>
        <v>2.1</v>
      </c>
      <c r="U24" s="26" t="str">
        <f>'Pouso Alegre 03'!$E29</f>
        <v>-</v>
      </c>
      <c r="V24" s="28">
        <f>'cambui 01'!$E29</f>
        <v>2.5</v>
      </c>
      <c r="W24" s="28">
        <f>'cambui 02'!$E29</f>
        <v>2.19</v>
      </c>
      <c r="X24" s="28" t="str">
        <f>'cambui 03'!$E29</f>
        <v>-</v>
      </c>
      <c r="Y24" s="21">
        <f t="shared" si="0"/>
        <v>2.5</v>
      </c>
      <c r="Z24" s="21">
        <f t="shared" si="1"/>
        <v>2.13</v>
      </c>
      <c r="AA24" s="22">
        <f t="shared" si="2"/>
        <v>1.75</v>
      </c>
    </row>
    <row r="25" spans="3:27" ht="16.5" x14ac:dyDescent="0.25">
      <c r="C25" s="39">
        <v>21</v>
      </c>
      <c r="D25" s="32" t="s">
        <v>161</v>
      </c>
      <c r="E25" s="20" t="s">
        <v>15</v>
      </c>
      <c r="F25" s="20">
        <v>1</v>
      </c>
      <c r="G25" s="26">
        <f>'itajuba 01'!$E30</f>
        <v>2.5</v>
      </c>
      <c r="H25" s="26">
        <f>'itajuba 02'!$E30</f>
        <v>1.29</v>
      </c>
      <c r="I25" s="26">
        <f>'itajuba 03'!$E30</f>
        <v>2</v>
      </c>
      <c r="J25" s="28">
        <f>'Brazopolis 01'!$E30</f>
        <v>2.5</v>
      </c>
      <c r="K25" s="28" t="str">
        <f>'Brazopolis 02'!$E30</f>
        <v>-</v>
      </c>
      <c r="L25" s="28">
        <f>'Brazopolis 03'!$E30</f>
        <v>2</v>
      </c>
      <c r="M25" s="26">
        <f>'Cristina 01'!$E30</f>
        <v>3</v>
      </c>
      <c r="N25" s="26" t="str">
        <f>'Cristina 02'!$E30</f>
        <v>-</v>
      </c>
      <c r="O25" s="26">
        <f>'Cristina 03'!$E30</f>
        <v>1.5</v>
      </c>
      <c r="P25" s="28">
        <f>'Ouro Fino 01'!$E30</f>
        <v>3.5</v>
      </c>
      <c r="Q25" s="28">
        <f>'Ouro Fino 02'!$E30</f>
        <v>4.5</v>
      </c>
      <c r="R25" s="28">
        <f>'Ouro Fino 03'!$E30</f>
        <v>3</v>
      </c>
      <c r="S25" s="26">
        <f>'Pouso Alegre 01'!$E30</f>
        <v>4</v>
      </c>
      <c r="T25" s="26">
        <f>'Pouso Alegre 02'!$E30</f>
        <v>2.02</v>
      </c>
      <c r="U25" s="26">
        <f>'Pouso Alegre 03'!$E30</f>
        <v>4</v>
      </c>
      <c r="V25" s="28">
        <f>'cambui 01'!$E30</f>
        <v>1.7</v>
      </c>
      <c r="W25" s="28" t="str">
        <f>'cambui 02'!$E30</f>
        <v>-</v>
      </c>
      <c r="X25" s="28">
        <f>'cambui 03'!$E30</f>
        <v>3</v>
      </c>
      <c r="Y25" s="21">
        <f t="shared" si="0"/>
        <v>4.5</v>
      </c>
      <c r="Z25" s="21">
        <f t="shared" si="1"/>
        <v>2.7006666666666672</v>
      </c>
      <c r="AA25" s="22">
        <f t="shared" si="2"/>
        <v>1.29</v>
      </c>
    </row>
    <row r="26" spans="3:27" ht="16.5" x14ac:dyDescent="0.25">
      <c r="C26" s="39">
        <v>22</v>
      </c>
      <c r="D26" s="32" t="s">
        <v>171</v>
      </c>
      <c r="E26" s="20" t="s">
        <v>15</v>
      </c>
      <c r="F26" s="20">
        <v>1</v>
      </c>
      <c r="G26" s="26">
        <f>'itajuba 01'!$E31</f>
        <v>2.5</v>
      </c>
      <c r="H26" s="26">
        <f>'itajuba 02'!$E31</f>
        <v>1.29</v>
      </c>
      <c r="I26" s="26">
        <f>'itajuba 03'!$E31</f>
        <v>2</v>
      </c>
      <c r="J26" s="28">
        <f>'Brazopolis 01'!$E31</f>
        <v>2.5</v>
      </c>
      <c r="K26" s="28" t="str">
        <f>'Brazopolis 02'!$E31</f>
        <v>-</v>
      </c>
      <c r="L26" s="28">
        <f>'Brazopolis 03'!$E31</f>
        <v>2</v>
      </c>
      <c r="M26" s="26">
        <f>'Cristina 01'!$E31</f>
        <v>3</v>
      </c>
      <c r="N26" s="26" t="str">
        <f>'Cristina 02'!$E31</f>
        <v>-</v>
      </c>
      <c r="O26" s="26">
        <f>'Cristina 03'!$E31</f>
        <v>1.5</v>
      </c>
      <c r="P26" s="28">
        <f>'Ouro Fino 01'!$E31</f>
        <v>3.5</v>
      </c>
      <c r="Q26" s="28">
        <f>'Ouro Fino 02'!$E31</f>
        <v>4.5</v>
      </c>
      <c r="R26" s="28">
        <f>'Ouro Fino 03'!$E31</f>
        <v>3</v>
      </c>
      <c r="S26" s="26">
        <f>'Pouso Alegre 01'!$E31</f>
        <v>4</v>
      </c>
      <c r="T26" s="26">
        <f>'Pouso Alegre 02'!$E31</f>
        <v>2.02</v>
      </c>
      <c r="U26" s="26">
        <f>'Pouso Alegre 03'!$E31</f>
        <v>4</v>
      </c>
      <c r="V26" s="28">
        <f>'cambui 01'!$E31</f>
        <v>1.7</v>
      </c>
      <c r="W26" s="28" t="str">
        <f>'cambui 02'!$E31</f>
        <v>-</v>
      </c>
      <c r="X26" s="28">
        <f>'cambui 03'!$E31</f>
        <v>3</v>
      </c>
      <c r="Y26" s="21">
        <f t="shared" si="0"/>
        <v>4.5</v>
      </c>
      <c r="Z26" s="21">
        <f t="shared" si="1"/>
        <v>2.7006666666666672</v>
      </c>
      <c r="AA26" s="22">
        <f t="shared" si="2"/>
        <v>1.29</v>
      </c>
    </row>
    <row r="27" spans="3:27" x14ac:dyDescent="0.25">
      <c r="C27" s="39">
        <v>23</v>
      </c>
      <c r="D27" s="41" t="s">
        <v>172</v>
      </c>
      <c r="E27" s="20" t="s">
        <v>15</v>
      </c>
      <c r="F27" s="20">
        <v>1</v>
      </c>
      <c r="G27" s="26">
        <f>'itajuba 01'!$E32</f>
        <v>6.9</v>
      </c>
      <c r="H27" s="26">
        <f>'itajuba 02'!$E32</f>
        <v>7.99</v>
      </c>
      <c r="I27" s="26">
        <f>'itajuba 03'!$E32</f>
        <v>6</v>
      </c>
      <c r="J27" s="28">
        <f>'Brazopolis 01'!$E32</f>
        <v>9.8000000000000007</v>
      </c>
      <c r="K27" s="28">
        <f>'Brazopolis 02'!$E32</f>
        <v>8.25</v>
      </c>
      <c r="L27" s="28" t="str">
        <f>'Brazopolis 03'!$E32</f>
        <v>-</v>
      </c>
      <c r="M27" s="26">
        <f>'Cristina 01'!$E32</f>
        <v>6.5</v>
      </c>
      <c r="N27" s="26">
        <f>'Cristina 02'!$E32</f>
        <v>6.9</v>
      </c>
      <c r="O27" s="26">
        <f>'Cristina 03'!$E32</f>
        <v>3</v>
      </c>
      <c r="P27" s="28">
        <f>'Ouro Fino 01'!$E32</f>
        <v>7.7</v>
      </c>
      <c r="Q27" s="28">
        <f>'Ouro Fino 02'!$E32</f>
        <v>9.6</v>
      </c>
      <c r="R27" s="28">
        <f>'Ouro Fino 03'!$E32</f>
        <v>8</v>
      </c>
      <c r="S27" s="26">
        <f>'Pouso Alegre 01'!$E32</f>
        <v>5.5</v>
      </c>
      <c r="T27" s="26">
        <f>'Pouso Alegre 02'!$E32</f>
        <v>6.1</v>
      </c>
      <c r="U27" s="26">
        <f>'Pouso Alegre 03'!$E32</f>
        <v>7</v>
      </c>
      <c r="V27" s="28">
        <f>'cambui 01'!$E32</f>
        <v>7.8</v>
      </c>
      <c r="W27" s="28">
        <f>'cambui 02'!$E32</f>
        <v>7.99</v>
      </c>
      <c r="X27" s="28">
        <f>'cambui 03'!$E32</f>
        <v>4</v>
      </c>
      <c r="Y27" s="21">
        <f t="shared" si="0"/>
        <v>9.8000000000000007</v>
      </c>
      <c r="Z27" s="21">
        <f t="shared" si="1"/>
        <v>7.0017647058823522</v>
      </c>
      <c r="AA27" s="22">
        <f t="shared" si="2"/>
        <v>3</v>
      </c>
    </row>
    <row r="28" spans="3:27" ht="16.5" x14ac:dyDescent="0.25">
      <c r="C28" s="39">
        <v>24</v>
      </c>
      <c r="D28" s="32" t="s">
        <v>162</v>
      </c>
      <c r="E28" s="20" t="s">
        <v>15</v>
      </c>
      <c r="F28" s="20">
        <v>1</v>
      </c>
      <c r="G28" s="26" t="str">
        <f>'itajuba 01'!$E33</f>
        <v>-</v>
      </c>
      <c r="H28" s="26" t="str">
        <f>'itajuba 02'!$E33</f>
        <v>-</v>
      </c>
      <c r="I28" s="26" t="str">
        <f>'itajuba 03'!$E33</f>
        <v>-</v>
      </c>
      <c r="J28" s="28" t="str">
        <f>'Brazopolis 01'!$E33</f>
        <v>-</v>
      </c>
      <c r="K28" s="28" t="str">
        <f>'Brazopolis 02'!$E33</f>
        <v>-</v>
      </c>
      <c r="L28" s="28" t="str">
        <f>'Brazopolis 03'!$E33</f>
        <v>-</v>
      </c>
      <c r="M28" s="26" t="str">
        <f>'Cristina 01'!$E33</f>
        <v>-</v>
      </c>
      <c r="N28" s="26" t="str">
        <f>'Cristina 02'!$E33</f>
        <v>-</v>
      </c>
      <c r="O28" s="26" t="str">
        <f>'Cristina 03'!$E33</f>
        <v>-</v>
      </c>
      <c r="P28" s="28" t="str">
        <f>'Ouro Fino 01'!$E33</f>
        <v>-</v>
      </c>
      <c r="Q28" s="28" t="str">
        <f>'Ouro Fino 02'!$E33</f>
        <v>-</v>
      </c>
      <c r="R28" s="28">
        <f>'Ouro Fino 03'!$E33</f>
        <v>31.25</v>
      </c>
      <c r="S28" s="26" t="str">
        <f>'Pouso Alegre 01'!$E33</f>
        <v>-</v>
      </c>
      <c r="T28" s="26">
        <f>'Pouso Alegre 02'!$E33</f>
        <v>27</v>
      </c>
      <c r="U28" s="26" t="str">
        <f>'Pouso Alegre 03'!$E33</f>
        <v>-</v>
      </c>
      <c r="V28" s="28" t="str">
        <f>'cambui 01'!$E33</f>
        <v>-</v>
      </c>
      <c r="W28" s="28" t="str">
        <f>'cambui 02'!$E33</f>
        <v>-</v>
      </c>
      <c r="X28" s="28">
        <f>'cambui 03'!$E33</f>
        <v>2.4</v>
      </c>
      <c r="Y28" s="21">
        <f t="shared" si="0"/>
        <v>31.25</v>
      </c>
      <c r="Z28" s="21">
        <f t="shared" si="1"/>
        <v>20.216666666666665</v>
      </c>
      <c r="AA28" s="22">
        <f t="shared" si="2"/>
        <v>2.4</v>
      </c>
    </row>
    <row r="29" spans="3:27" ht="16.5" x14ac:dyDescent="0.25">
      <c r="C29" s="39">
        <v>25</v>
      </c>
      <c r="D29" s="32" t="s">
        <v>163</v>
      </c>
      <c r="E29" s="20" t="s">
        <v>15</v>
      </c>
      <c r="F29" s="20">
        <v>1</v>
      </c>
      <c r="G29" s="26">
        <f>'itajuba 01'!$E34</f>
        <v>14</v>
      </c>
      <c r="H29" s="26">
        <f>'itajuba 02'!$E34</f>
        <v>16.8</v>
      </c>
      <c r="I29" s="26">
        <f>'itajuba 03'!$E34</f>
        <v>10</v>
      </c>
      <c r="J29" s="28">
        <f>'Brazopolis 01'!$E34</f>
        <v>12</v>
      </c>
      <c r="K29" s="28" t="str">
        <f>'Brazopolis 02'!$E34</f>
        <v>-</v>
      </c>
      <c r="L29" s="28" t="str">
        <f>'Brazopolis 03'!$E34</f>
        <v>-</v>
      </c>
      <c r="M29" s="26">
        <f>'Cristina 01'!$E34</f>
        <v>15</v>
      </c>
      <c r="N29" s="26">
        <f>'Cristina 02'!$E34</f>
        <v>20</v>
      </c>
      <c r="O29" s="26">
        <f>'Cristina 03'!$E34</f>
        <v>13</v>
      </c>
      <c r="P29" s="28">
        <f>'Ouro Fino 01'!$E34</f>
        <v>19</v>
      </c>
      <c r="Q29" s="28">
        <f>'Ouro Fino 02'!$E34</f>
        <v>15</v>
      </c>
      <c r="R29" s="28">
        <f>'Ouro Fino 03'!$E34</f>
        <v>14</v>
      </c>
      <c r="S29" s="26">
        <f>'Pouso Alegre 01'!$E34</f>
        <v>14</v>
      </c>
      <c r="T29" s="26">
        <f>'Pouso Alegre 02'!$E34</f>
        <v>16.12</v>
      </c>
      <c r="U29" s="26">
        <f>'Pouso Alegre 03'!$E34</f>
        <v>20</v>
      </c>
      <c r="V29" s="28">
        <f>'cambui 01'!$E34</f>
        <v>2.9</v>
      </c>
      <c r="W29" s="28">
        <f>'cambui 02'!$E34</f>
        <v>18</v>
      </c>
      <c r="X29" s="28">
        <f>'cambui 03'!$E34</f>
        <v>2.5</v>
      </c>
      <c r="Y29" s="21">
        <f t="shared" si="0"/>
        <v>20</v>
      </c>
      <c r="Z29" s="21">
        <f t="shared" si="1"/>
        <v>13.895000000000001</v>
      </c>
      <c r="AA29" s="22">
        <f t="shared" si="2"/>
        <v>2.5</v>
      </c>
    </row>
    <row r="30" spans="3:27" ht="16.5" x14ac:dyDescent="0.25">
      <c r="C30" s="39">
        <v>26</v>
      </c>
      <c r="D30" s="32" t="s">
        <v>164</v>
      </c>
      <c r="E30" s="20" t="s">
        <v>15</v>
      </c>
      <c r="F30" s="20">
        <v>1</v>
      </c>
      <c r="G30" s="26">
        <f>'itajuba 01'!$E35</f>
        <v>3</v>
      </c>
      <c r="H30" s="26">
        <f>'itajuba 02'!$E35</f>
        <v>4.99</v>
      </c>
      <c r="I30" s="26">
        <f>'itajuba 03'!$E35</f>
        <v>3</v>
      </c>
      <c r="J30" s="28">
        <f>'Brazopolis 01'!$E35</f>
        <v>4.5</v>
      </c>
      <c r="K30" s="28">
        <f>'Brazopolis 02'!$E35</f>
        <v>4.25</v>
      </c>
      <c r="L30" s="28">
        <f>'Brazopolis 03'!$E35</f>
        <v>4</v>
      </c>
      <c r="M30" s="26">
        <f>'Cristina 01'!$E35</f>
        <v>3.5</v>
      </c>
      <c r="N30" s="26" t="str">
        <f>'Cristina 02'!$E35</f>
        <v>-</v>
      </c>
      <c r="O30" s="26">
        <f>'Cristina 03'!$E35</f>
        <v>3</v>
      </c>
      <c r="P30" s="28">
        <f>'Ouro Fino 01'!$E35</f>
        <v>3.6</v>
      </c>
      <c r="Q30" s="28">
        <f>'Ouro Fino 02'!$E35</f>
        <v>4.49</v>
      </c>
      <c r="R30" s="28">
        <f>'Ouro Fino 03'!$E35</f>
        <v>3</v>
      </c>
      <c r="S30" s="26">
        <f>'Pouso Alegre 01'!$E35</f>
        <v>3.69</v>
      </c>
      <c r="T30" s="26">
        <f>'Pouso Alegre 02'!$E35</f>
        <v>3.03</v>
      </c>
      <c r="U30" s="26">
        <f>'Pouso Alegre 03'!$E35</f>
        <v>3</v>
      </c>
      <c r="V30" s="28">
        <f>'cambui 01'!$E35</f>
        <v>4.2</v>
      </c>
      <c r="W30" s="28">
        <f>'cambui 02'!$E35</f>
        <v>3.85</v>
      </c>
      <c r="X30" s="28">
        <f>'cambui 03'!$E35</f>
        <v>3</v>
      </c>
      <c r="Y30" s="21">
        <f t="shared" si="0"/>
        <v>4.99</v>
      </c>
      <c r="Z30" s="21">
        <f t="shared" si="1"/>
        <v>3.6529411764705886</v>
      </c>
      <c r="AA30" s="22">
        <f t="shared" si="2"/>
        <v>3</v>
      </c>
    </row>
    <row r="31" spans="3:27" ht="16.5" x14ac:dyDescent="0.25">
      <c r="C31" s="39">
        <v>27</v>
      </c>
      <c r="D31" s="32" t="s">
        <v>165</v>
      </c>
      <c r="E31" s="20" t="s">
        <v>15</v>
      </c>
      <c r="F31" s="20">
        <v>1</v>
      </c>
      <c r="G31" s="26">
        <f>'itajuba 01'!$E36</f>
        <v>5</v>
      </c>
      <c r="H31" s="26">
        <f>'itajuba 02'!$E36</f>
        <v>4.99</v>
      </c>
      <c r="I31" s="26">
        <f>'itajuba 03'!$E36</f>
        <v>4</v>
      </c>
      <c r="J31" s="28">
        <f>'Brazopolis 01'!$E36</f>
        <v>7.5</v>
      </c>
      <c r="K31" s="28">
        <f>'Brazopolis 02'!$E36</f>
        <v>6.85</v>
      </c>
      <c r="L31" s="28">
        <f>'Brazopolis 03'!$E36</f>
        <v>6</v>
      </c>
      <c r="M31" s="26">
        <f>'Cristina 01'!$E36</f>
        <v>4.9000000000000004</v>
      </c>
      <c r="N31" s="26" t="str">
        <f>'Cristina 02'!$E36</f>
        <v>-</v>
      </c>
      <c r="O31" s="26">
        <f>'Cristina 03'!$E36</f>
        <v>5</v>
      </c>
      <c r="P31" s="28">
        <f>'Ouro Fino 01'!$E36</f>
        <v>12</v>
      </c>
      <c r="Q31" s="28">
        <f>'Ouro Fino 02'!$E36</f>
        <v>11.15</v>
      </c>
      <c r="R31" s="28">
        <f>'Ouro Fino 03'!$E36</f>
        <v>9</v>
      </c>
      <c r="S31" s="26">
        <f>'Pouso Alegre 01'!$E36</f>
        <v>15</v>
      </c>
      <c r="T31" s="26">
        <f>'Pouso Alegre 02'!$E36</f>
        <v>12</v>
      </c>
      <c r="U31" s="26">
        <f>'Pouso Alegre 03'!$E36</f>
        <v>5</v>
      </c>
      <c r="V31" s="28">
        <f>'cambui 01'!$E36</f>
        <v>5.2</v>
      </c>
      <c r="W31" s="28">
        <f>'cambui 02'!$E36</f>
        <v>3.85</v>
      </c>
      <c r="X31" s="28">
        <f>'cambui 03'!$E36</f>
        <v>4</v>
      </c>
      <c r="Y31" s="21">
        <f t="shared" si="0"/>
        <v>15</v>
      </c>
      <c r="Z31" s="21">
        <f t="shared" si="1"/>
        <v>7.1435294117647059</v>
      </c>
      <c r="AA31" s="22">
        <f t="shared" si="2"/>
        <v>3.85</v>
      </c>
    </row>
    <row r="32" spans="3:27" ht="16.5" x14ac:dyDescent="0.25">
      <c r="C32" s="39">
        <v>28</v>
      </c>
      <c r="D32" s="32" t="s">
        <v>166</v>
      </c>
      <c r="E32" s="20" t="s">
        <v>15</v>
      </c>
      <c r="F32" s="20">
        <v>1</v>
      </c>
      <c r="G32" s="26">
        <f>'itajuba 01'!$E37</f>
        <v>2</v>
      </c>
      <c r="H32" s="26">
        <f>'itajuba 02'!$E37</f>
        <v>2.99</v>
      </c>
      <c r="I32" s="26">
        <f>'itajuba 03'!$E37</f>
        <v>3</v>
      </c>
      <c r="J32" s="28">
        <f>'Brazopolis 01'!$E37</f>
        <v>3</v>
      </c>
      <c r="K32" s="28">
        <f>'Brazopolis 02'!$E37</f>
        <v>4.45</v>
      </c>
      <c r="L32" s="28">
        <f>'Brazopolis 03'!$E37</f>
        <v>3</v>
      </c>
      <c r="M32" s="26">
        <f>'Cristina 01'!$E37</f>
        <v>2.5</v>
      </c>
      <c r="N32" s="26" t="str">
        <f>'Cristina 02'!$E37</f>
        <v>-</v>
      </c>
      <c r="O32" s="26">
        <f>'Cristina 03'!$E37</f>
        <v>2.5</v>
      </c>
      <c r="P32" s="28">
        <f>'Ouro Fino 01'!$E37</f>
        <v>3</v>
      </c>
      <c r="Q32" s="28">
        <f>'Ouro Fino 02'!$E37</f>
        <v>3.79</v>
      </c>
      <c r="R32" s="28">
        <f>'Ouro Fino 03'!$E37</f>
        <v>4</v>
      </c>
      <c r="S32" s="26">
        <f>'Pouso Alegre 01'!$E37</f>
        <v>3</v>
      </c>
      <c r="T32" s="26">
        <f>'Pouso Alegre 02'!$E37</f>
        <v>3.96</v>
      </c>
      <c r="U32" s="26">
        <f>'Pouso Alegre 03'!$E37</f>
        <v>4</v>
      </c>
      <c r="V32" s="28">
        <f>'cambui 01'!$E37</f>
        <v>3</v>
      </c>
      <c r="W32" s="28">
        <f>'cambui 02'!$E37</f>
        <v>4.75</v>
      </c>
      <c r="X32" s="28">
        <f>'cambui 03'!$E37</f>
        <v>1.5</v>
      </c>
      <c r="Y32" s="21">
        <f t="shared" si="0"/>
        <v>4.75</v>
      </c>
      <c r="Z32" s="21">
        <f t="shared" si="1"/>
        <v>3.2023529411764708</v>
      </c>
      <c r="AA32" s="22">
        <f t="shared" si="2"/>
        <v>1.5</v>
      </c>
    </row>
    <row r="33" spans="3:27" ht="16.5" x14ac:dyDescent="0.25">
      <c r="C33" s="39">
        <v>29</v>
      </c>
      <c r="D33" s="32" t="s">
        <v>167</v>
      </c>
      <c r="E33" s="20" t="s">
        <v>15</v>
      </c>
      <c r="F33" s="20">
        <v>1</v>
      </c>
      <c r="G33" s="26">
        <f>'itajuba 01'!$E38</f>
        <v>4.9000000000000004</v>
      </c>
      <c r="H33" s="26">
        <f>'itajuba 02'!$E38</f>
        <v>5.99</v>
      </c>
      <c r="I33" s="26">
        <f>'itajuba 03'!$E38</f>
        <v>6.9</v>
      </c>
      <c r="J33" s="28">
        <f>'Brazopolis 01'!$E38</f>
        <v>4.99</v>
      </c>
      <c r="K33" s="28">
        <f>'Brazopolis 02'!$E38</f>
        <v>6.85</v>
      </c>
      <c r="L33" s="28">
        <f>'Brazopolis 03'!$E38</f>
        <v>6</v>
      </c>
      <c r="M33" s="26">
        <f>'Cristina 01'!$E38</f>
        <v>4</v>
      </c>
      <c r="N33" s="26">
        <f>'Cristina 02'!$E38</f>
        <v>5.5</v>
      </c>
      <c r="O33" s="26">
        <f>'Cristina 03'!$E38</f>
        <v>4</v>
      </c>
      <c r="P33" s="28">
        <f>'Ouro Fino 01'!$E38</f>
        <v>6.8</v>
      </c>
      <c r="Q33" s="28">
        <f>'Ouro Fino 02'!$E38</f>
        <v>5.98</v>
      </c>
      <c r="R33" s="28">
        <f>'Ouro Fino 03'!$E38</f>
        <v>6</v>
      </c>
      <c r="S33" s="26">
        <f>'Pouso Alegre 01'!$E38</f>
        <v>5.5</v>
      </c>
      <c r="T33" s="26">
        <f>'Pouso Alegre 02'!$E38</f>
        <v>5.45</v>
      </c>
      <c r="U33" s="26">
        <f>'Pouso Alegre 03'!$E38</f>
        <v>5.5</v>
      </c>
      <c r="V33" s="28">
        <f>'cambui 01'!$E38</f>
        <v>7.95</v>
      </c>
      <c r="W33" s="28">
        <f>'cambui 02'!$E38</f>
        <v>8.75</v>
      </c>
      <c r="X33" s="28">
        <f>'cambui 03'!$E38</f>
        <v>3.5</v>
      </c>
      <c r="Y33" s="21">
        <f t="shared" si="0"/>
        <v>8.75</v>
      </c>
      <c r="Z33" s="21">
        <f t="shared" si="1"/>
        <v>5.8088888888888892</v>
      </c>
      <c r="AA33" s="22">
        <f t="shared" si="2"/>
        <v>3.5</v>
      </c>
    </row>
    <row r="34" spans="3:27" ht="16.5" x14ac:dyDescent="0.25">
      <c r="C34" s="39">
        <v>30</v>
      </c>
      <c r="D34" s="32" t="s">
        <v>168</v>
      </c>
      <c r="E34" s="20" t="s">
        <v>15</v>
      </c>
      <c r="F34" s="20">
        <v>1</v>
      </c>
      <c r="G34" s="26">
        <f>'itajuba 01'!$E39</f>
        <v>10</v>
      </c>
      <c r="H34" s="26">
        <f>'itajuba 02'!$E39</f>
        <v>8.6</v>
      </c>
      <c r="I34" s="26">
        <f>'itajuba 03'!$E39</f>
        <v>10</v>
      </c>
      <c r="J34" s="28">
        <f>'Brazopolis 01'!$E39</f>
        <v>10</v>
      </c>
      <c r="K34" s="28">
        <f>'Brazopolis 02'!$E39</f>
        <v>12</v>
      </c>
      <c r="L34" s="28" t="str">
        <f>'Brazopolis 03'!$E39</f>
        <v>-</v>
      </c>
      <c r="M34" s="26">
        <f>'Cristina 01'!$E39</f>
        <v>15</v>
      </c>
      <c r="N34" s="26" t="str">
        <f>'Cristina 02'!$E39</f>
        <v>-</v>
      </c>
      <c r="O34" s="26">
        <f>'Cristina 03'!$E39</f>
        <v>16</v>
      </c>
      <c r="P34" s="28">
        <f>'Ouro Fino 01'!$E39</f>
        <v>10</v>
      </c>
      <c r="Q34" s="28">
        <f>'Ouro Fino 02'!$E39</f>
        <v>12</v>
      </c>
      <c r="R34" s="28">
        <f>'Ouro Fino 03'!$E39</f>
        <v>9</v>
      </c>
      <c r="S34" s="26">
        <f>'Pouso Alegre 01'!$E39</f>
        <v>9.1</v>
      </c>
      <c r="T34" s="26">
        <f>'Pouso Alegre 02'!$E39</f>
        <v>18</v>
      </c>
      <c r="U34" s="26">
        <f>'Pouso Alegre 03'!$E39</f>
        <v>11</v>
      </c>
      <c r="V34" s="28">
        <f>'cambui 01'!$E39</f>
        <v>2</v>
      </c>
      <c r="W34" s="28">
        <f>'cambui 02'!$E39</f>
        <v>9.8000000000000007</v>
      </c>
      <c r="X34" s="28">
        <f>'cambui 03'!$E39</f>
        <v>10</v>
      </c>
      <c r="Y34" s="21">
        <f t="shared" si="0"/>
        <v>18</v>
      </c>
      <c r="Z34" s="21">
        <f t="shared" si="1"/>
        <v>10.78125</v>
      </c>
      <c r="AA34" s="22">
        <f t="shared" si="2"/>
        <v>2</v>
      </c>
    </row>
    <row r="35" spans="3:27" ht="17.25" thickBot="1" x14ac:dyDescent="0.3">
      <c r="C35" s="40">
        <v>31</v>
      </c>
      <c r="D35" s="37" t="s">
        <v>169</v>
      </c>
      <c r="E35" s="23" t="s">
        <v>19</v>
      </c>
      <c r="F35" s="23">
        <v>1</v>
      </c>
      <c r="G35" s="27">
        <f>'itajuba 01'!$E40</f>
        <v>4.9000000000000004</v>
      </c>
      <c r="H35" s="27">
        <f>'itajuba 02'!$E40</f>
        <v>6.99</v>
      </c>
      <c r="I35" s="27">
        <f>'itajuba 03'!$E40</f>
        <v>6</v>
      </c>
      <c r="J35" s="29">
        <f>'Brazopolis 01'!$E40</f>
        <v>7.5</v>
      </c>
      <c r="K35" s="29">
        <f>'Brazopolis 02'!$E40</f>
        <v>6.45</v>
      </c>
      <c r="L35" s="29">
        <f>'Brazopolis 03'!$E40</f>
        <v>8</v>
      </c>
      <c r="M35" s="27">
        <f>'Cristina 01'!$E40</f>
        <v>5.5</v>
      </c>
      <c r="N35" s="27" t="str">
        <f>'Cristina 02'!$E40</f>
        <v>-</v>
      </c>
      <c r="O35" s="27">
        <f>'Cristina 03'!$E40</f>
        <v>5</v>
      </c>
      <c r="P35" s="29">
        <f>'Ouro Fino 01'!$E40</f>
        <v>12</v>
      </c>
      <c r="Q35" s="29">
        <f>'Ouro Fino 02'!$E40</f>
        <v>12.6</v>
      </c>
      <c r="R35" s="29">
        <f>'Ouro Fino 03'!$E40</f>
        <v>12</v>
      </c>
      <c r="S35" s="27">
        <f>'Pouso Alegre 01'!$E40</f>
        <v>15</v>
      </c>
      <c r="T35" s="27">
        <f>'Pouso Alegre 02'!$E40</f>
        <v>5.4</v>
      </c>
      <c r="U35" s="27">
        <f>'Pouso Alegre 03'!$E40</f>
        <v>7</v>
      </c>
      <c r="V35" s="29">
        <f>'cambui 01'!$E40</f>
        <v>7.8</v>
      </c>
      <c r="W35" s="29">
        <f>'cambui 02'!$E40</f>
        <v>8.9499999999999993</v>
      </c>
      <c r="X35" s="29">
        <f>'cambui 03'!$E40</f>
        <v>5</v>
      </c>
      <c r="Y35" s="24">
        <f t="shared" si="0"/>
        <v>15</v>
      </c>
      <c r="Z35" s="24">
        <f t="shared" si="1"/>
        <v>8.0052941176470593</v>
      </c>
      <c r="AA35" s="25">
        <f t="shared" si="2"/>
        <v>4.9000000000000004</v>
      </c>
    </row>
  </sheetData>
  <sheetProtection algorithmName="SHA-512" hashValue="lbITixr/RbQi7sEw+IygZakxCBXcW+gok5lp9hhrN6rei2m3Ruk3O6FXXKDJ0cfD+OriTKVVeBelAn1Nvbl+dQ==" saltValue="nwoRuinP9MFjJlEnki0QIg==" spinCount="100000" sheet="1" objects="1" scenarios="1"/>
  <mergeCells count="8">
    <mergeCell ref="Y2:AA3"/>
    <mergeCell ref="C2:F3"/>
    <mergeCell ref="G2:I3"/>
    <mergeCell ref="J2:L3"/>
    <mergeCell ref="M2:O3"/>
    <mergeCell ref="P2:R3"/>
    <mergeCell ref="S2:U3"/>
    <mergeCell ref="V2:X3"/>
  </mergeCells>
  <hyperlinks>
    <hyperlink ref="C5" location="DESCRIÇAO_PRODUTOS!C7" display="DESCRIÇAO_PRODUTOS!C7"/>
    <hyperlink ref="C6" location="DESCRIÇAO_PRODUTOS!C8" display="DESCRIÇAO_PRODUTOS!C8"/>
    <hyperlink ref="C7" location="DESCRIÇAO_PRODUTOS!C9" display="DESCRIÇAO_PRODUTOS!C9"/>
    <hyperlink ref="C8" location="DESCRIÇAO_PRODUTOS!C10" display="DESCRIÇAO_PRODUTOS!C10"/>
    <hyperlink ref="C9" location="DESCRIÇAO_PRODUTOS!C11" display="DESCRIÇAO_PRODUTOS!C11"/>
    <hyperlink ref="C10" location="DESCRIÇAO_PRODUTOS!C12" display="DESCRIÇAO_PRODUTOS!C12"/>
    <hyperlink ref="C11" location="DESCRIÇAO_PRODUTOS!C13" display="DESCRIÇAO_PRODUTOS!C13"/>
    <hyperlink ref="C12" location="DESCRIÇAO_PRODUTOS!C14" display="DESCRIÇAO_PRODUTOS!C14"/>
    <hyperlink ref="C13" location="DESCRIÇAO_PRODUTOS!C15" display="DESCRIÇAO_PRODUTOS!C15"/>
    <hyperlink ref="C14" location="COTACAO_PRODUTOS!C16" display="COTACAO_PRODUTOS!C16"/>
    <hyperlink ref="C15" location="DESCRIÇAO_PRODUTOS!C17" display="DESCRIÇAO_PRODUTOS!C17"/>
    <hyperlink ref="C16" location="DESCRIÇAO_PRODUTOS!C18" display="DESCRIÇAO_PRODUTOS!C18"/>
    <hyperlink ref="C17" location="DESCRIÇAO_PRODUTOS!C19" display="DESCRIÇAO_PRODUTOS!C19"/>
    <hyperlink ref="C18" location="DESCRIÇAO_PRODUTOS!C20" display="DESCRIÇAO_PRODUTOS!C20"/>
    <hyperlink ref="C19" location="DESCRIÇAO_PRODUTOS!C21" display="DESCRIÇAO_PRODUTOS!C21"/>
    <hyperlink ref="C20" location="DESCRIÇAO_PRODUTOS!C22" display="DESCRIÇAO_PRODUTOS!C22"/>
    <hyperlink ref="C21" location="DESCRIÇAO_PRODUTOS!C23" display="DESCRIÇAO_PRODUTOS!C23"/>
    <hyperlink ref="C22" location="COTACAO_PRODUTOS!C24" display="COTACAO_PRODUTOS!C24"/>
    <hyperlink ref="C23" location="DESCRIÇAO_PRODUTOS!C25" display="DESCRIÇAO_PRODUTOS!C25"/>
    <hyperlink ref="C24" location="DESCRIÇAO_PRODUTOS!C26" display="DESCRIÇAO_PRODUTOS!C26"/>
    <hyperlink ref="C25" location="DESCRIÇAO_PRODUTOS!C27" display="DESCRIÇAO_PRODUTOS!C27"/>
    <hyperlink ref="C26" location="DESCRIÇAO_PRODUTOS!C28" display="DESCRIÇAO_PRODUTOS!C28"/>
    <hyperlink ref="C27" location="DESCRIÇAO_PRODUTOS!C29" display="DESCRIÇAO_PRODUTOS!C29"/>
    <hyperlink ref="C28" location="DESCRIÇAO_PRODUTOS!C30" display="DESCRIÇAO_PRODUTOS!C30"/>
    <hyperlink ref="C29" location="DESCRIÇAO_PRODUTOS!C31" display="DESCRIÇAO_PRODUTOS!C31"/>
    <hyperlink ref="C30" location="DESCRIÇAO_PRODUTOS!C32" display="DESCRIÇAO_PRODUTOS!C32"/>
    <hyperlink ref="C31" location="COTACAO_PRODUTOS!C33" display="COTACAO_PRODUTOS!C33"/>
    <hyperlink ref="C32" location="DESCRIÇAO_PRODUTOS!C34" display="DESCRIÇAO_PRODUTOS!C34"/>
    <hyperlink ref="C33" location="DESCRIÇAO_PRODUTOS!C35" display="DESCRIÇAO_PRODUTOS!C35"/>
    <hyperlink ref="C34" location="DESCRIÇAO_PRODUTOS!C36" display="DESCRIÇAO_PRODUTOS!C36"/>
    <hyperlink ref="C35" location="DESCRIÇAO_PRODUTOS!C37" display="DESCRIÇAO_PRODUTOS!C37"/>
    <hyperlink ref="G2:I3" r:id="rId1" display="COTAÇÃO ITAJUBA"/>
    <hyperlink ref="J2:L3" r:id="rId2" display="COTAÇÃO BRAZOPOLIS"/>
    <hyperlink ref="M2:O3" r:id="rId3" display="COTAÇÃO CRISTINA"/>
    <hyperlink ref="P2:R3" r:id="rId4" display="COTAÇÃO OURO FINO"/>
    <hyperlink ref="S2:U3" r:id="rId5" display="COTAÇÃO POUSO ALEGRE"/>
    <hyperlink ref="V2:X3" r:id="rId6" display="COTAÇÃO CAMBUI"/>
  </hyperlinks>
  <pageMargins left="0.511811024" right="0.511811024" top="0.78740157499999996" bottom="0.78740157499999996" header="0.31496062000000002" footer="0.31496062000000002"/>
  <pageSetup paperSize="9" orientation="portrait"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7" t="s">
        <v>27</v>
      </c>
      <c r="D2" s="98"/>
    </row>
    <row r="3" spans="2:9" ht="15.75" thickBot="1" x14ac:dyDescent="0.3"/>
    <row r="4" spans="2:9" x14ac:dyDescent="0.25">
      <c r="B4" s="85" t="s">
        <v>0</v>
      </c>
      <c r="C4" s="86"/>
      <c r="D4" s="87" t="s">
        <v>24</v>
      </c>
      <c r="E4" s="88"/>
      <c r="F4" s="88"/>
      <c r="G4" s="88"/>
      <c r="H4" s="88"/>
      <c r="I4" s="89"/>
    </row>
    <row r="5" spans="2:9" x14ac:dyDescent="0.25">
      <c r="B5" s="90" t="s">
        <v>36</v>
      </c>
      <c r="C5" s="91"/>
      <c r="D5" s="92" t="s">
        <v>37</v>
      </c>
      <c r="E5" s="93"/>
      <c r="F5" s="93"/>
      <c r="G5" s="93"/>
      <c r="H5" s="93"/>
      <c r="I5" s="94"/>
    </row>
    <row r="6" spans="2:9" x14ac:dyDescent="0.25">
      <c r="B6" s="90" t="s">
        <v>2</v>
      </c>
      <c r="C6" s="91"/>
      <c r="D6" s="92" t="s">
        <v>38</v>
      </c>
      <c r="E6" s="93"/>
      <c r="F6" s="93"/>
      <c r="G6" s="93"/>
      <c r="H6" s="93"/>
      <c r="I6" s="94"/>
    </row>
    <row r="7" spans="2:9" ht="15.75" thickBot="1" x14ac:dyDescent="0.3">
      <c r="B7" s="80" t="s">
        <v>3</v>
      </c>
      <c r="C7" s="81"/>
      <c r="D7" s="82" t="s">
        <v>39</v>
      </c>
      <c r="E7" s="83"/>
      <c r="F7" s="83"/>
      <c r="G7" s="83"/>
      <c r="H7" s="83"/>
      <c r="I7" s="84"/>
    </row>
    <row r="9" spans="2:9" x14ac:dyDescent="0.25">
      <c r="B9" s="16" t="s">
        <v>4</v>
      </c>
      <c r="C9" s="16" t="s">
        <v>170</v>
      </c>
      <c r="D9" s="16" t="s">
        <v>5</v>
      </c>
      <c r="E9" s="2" t="s">
        <v>7</v>
      </c>
      <c r="G9" s="99" t="s">
        <v>9</v>
      </c>
      <c r="H9" s="99"/>
      <c r="I9" s="4">
        <v>6</v>
      </c>
    </row>
    <row r="10" spans="2:9" x14ac:dyDescent="0.25">
      <c r="B10" s="16">
        <v>1</v>
      </c>
      <c r="C10" s="16" t="s">
        <v>131</v>
      </c>
      <c r="D10" s="16" t="s">
        <v>15</v>
      </c>
      <c r="E10" s="2">
        <v>2.5</v>
      </c>
    </row>
    <row r="11" spans="2:9" x14ac:dyDescent="0.25">
      <c r="B11" s="16">
        <f>B10+1</f>
        <v>2</v>
      </c>
      <c r="C11" s="16" t="s">
        <v>142</v>
      </c>
      <c r="D11" s="16" t="s">
        <v>15</v>
      </c>
      <c r="E11" s="2">
        <v>4</v>
      </c>
    </row>
    <row r="12" spans="2:9" x14ac:dyDescent="0.25">
      <c r="B12" s="16">
        <f t="shared" ref="B12:B40" si="0">B11+1</f>
        <v>3</v>
      </c>
      <c r="C12" s="16" t="s">
        <v>143</v>
      </c>
      <c r="D12" s="16" t="s">
        <v>16</v>
      </c>
      <c r="E12" s="2">
        <v>1</v>
      </c>
    </row>
    <row r="13" spans="2:9" x14ac:dyDescent="0.25">
      <c r="B13" s="16">
        <f t="shared" si="0"/>
        <v>4</v>
      </c>
      <c r="C13" s="16" t="s">
        <v>144</v>
      </c>
      <c r="D13" s="16" t="s">
        <v>15</v>
      </c>
      <c r="E13" s="2">
        <v>3</v>
      </c>
    </row>
    <row r="14" spans="2:9" x14ac:dyDescent="0.25">
      <c r="B14" s="16">
        <f t="shared" si="0"/>
        <v>5</v>
      </c>
      <c r="C14" s="16" t="s">
        <v>145</v>
      </c>
      <c r="D14" s="16" t="s">
        <v>15</v>
      </c>
      <c r="E14" s="2">
        <v>5</v>
      </c>
    </row>
    <row r="15" spans="2:9" x14ac:dyDescent="0.25">
      <c r="B15" s="16">
        <f t="shared" si="0"/>
        <v>6</v>
      </c>
      <c r="C15" s="16" t="s">
        <v>146</v>
      </c>
      <c r="D15" s="16" t="s">
        <v>15</v>
      </c>
      <c r="E15" s="2">
        <v>4</v>
      </c>
    </row>
    <row r="16" spans="2:9" x14ac:dyDescent="0.25">
      <c r="B16" s="16">
        <f t="shared" si="0"/>
        <v>7</v>
      </c>
      <c r="C16" s="16" t="s">
        <v>147</v>
      </c>
      <c r="D16" s="16" t="s">
        <v>15</v>
      </c>
      <c r="E16" s="2">
        <v>3.5</v>
      </c>
    </row>
    <row r="17" spans="2:5" x14ac:dyDescent="0.25">
      <c r="B17" s="16">
        <f t="shared" si="0"/>
        <v>8</v>
      </c>
      <c r="C17" s="16" t="s">
        <v>148</v>
      </c>
      <c r="D17" s="16" t="s">
        <v>15</v>
      </c>
      <c r="E17" s="2">
        <v>4</v>
      </c>
    </row>
    <row r="18" spans="2:5" x14ac:dyDescent="0.25">
      <c r="B18" s="16">
        <f t="shared" si="0"/>
        <v>9</v>
      </c>
      <c r="C18" s="16" t="s">
        <v>149</v>
      </c>
      <c r="D18" s="16" t="s">
        <v>15</v>
      </c>
      <c r="E18" s="2" t="s">
        <v>97</v>
      </c>
    </row>
    <row r="19" spans="2:5" x14ac:dyDescent="0.25">
      <c r="B19" s="16">
        <f t="shared" si="0"/>
        <v>10</v>
      </c>
      <c r="C19" s="16" t="s">
        <v>150</v>
      </c>
      <c r="D19" s="16" t="s">
        <v>15</v>
      </c>
      <c r="E19" s="2" t="s">
        <v>97</v>
      </c>
    </row>
    <row r="20" spans="2:5" x14ac:dyDescent="0.25">
      <c r="B20" s="16">
        <f t="shared" si="0"/>
        <v>11</v>
      </c>
      <c r="C20" s="16" t="s">
        <v>151</v>
      </c>
      <c r="D20" s="16" t="s">
        <v>17</v>
      </c>
      <c r="E20" s="2">
        <v>2</v>
      </c>
    </row>
    <row r="21" spans="2:5" x14ac:dyDescent="0.25">
      <c r="B21" s="16">
        <f t="shared" si="0"/>
        <v>12</v>
      </c>
      <c r="C21" s="16" t="s">
        <v>152</v>
      </c>
      <c r="D21" s="16" t="s">
        <v>15</v>
      </c>
      <c r="E21" s="2">
        <v>5</v>
      </c>
    </row>
    <row r="22" spans="2:5" x14ac:dyDescent="0.25">
      <c r="B22" s="16">
        <f t="shared" si="0"/>
        <v>13</v>
      </c>
      <c r="C22" s="16" t="s">
        <v>153</v>
      </c>
      <c r="D22" s="16" t="s">
        <v>15</v>
      </c>
      <c r="E22" s="2">
        <v>4</v>
      </c>
    </row>
    <row r="23" spans="2:5" x14ac:dyDescent="0.25">
      <c r="B23" s="16">
        <f t="shared" si="0"/>
        <v>14</v>
      </c>
      <c r="C23" s="16" t="s">
        <v>154</v>
      </c>
      <c r="D23" s="16" t="s">
        <v>15</v>
      </c>
      <c r="E23" s="2">
        <v>3</v>
      </c>
    </row>
    <row r="24" spans="2:5" x14ac:dyDescent="0.25">
      <c r="B24" s="16">
        <f t="shared" si="0"/>
        <v>15</v>
      </c>
      <c r="C24" s="16" t="s">
        <v>155</v>
      </c>
      <c r="D24" s="16" t="s">
        <v>15</v>
      </c>
      <c r="E24" s="2">
        <v>1</v>
      </c>
    </row>
    <row r="25" spans="2:5" x14ac:dyDescent="0.25">
      <c r="B25" s="16">
        <f t="shared" si="0"/>
        <v>16</v>
      </c>
      <c r="C25" s="16" t="s">
        <v>156</v>
      </c>
      <c r="D25" s="16" t="s">
        <v>15</v>
      </c>
      <c r="E25" s="2">
        <v>12</v>
      </c>
    </row>
    <row r="26" spans="2:5" x14ac:dyDescent="0.25">
      <c r="B26" s="16">
        <f t="shared" si="0"/>
        <v>17</v>
      </c>
      <c r="C26" s="16" t="s">
        <v>157</v>
      </c>
      <c r="D26" s="16" t="s">
        <v>15</v>
      </c>
      <c r="E26" s="2" t="s">
        <v>97</v>
      </c>
    </row>
    <row r="27" spans="2:5" x14ac:dyDescent="0.25">
      <c r="B27" s="16">
        <f t="shared" si="0"/>
        <v>18</v>
      </c>
      <c r="C27" s="16" t="s">
        <v>158</v>
      </c>
      <c r="D27" s="16" t="s">
        <v>15</v>
      </c>
      <c r="E27" s="2">
        <v>6</v>
      </c>
    </row>
    <row r="28" spans="2:5" x14ac:dyDescent="0.25">
      <c r="B28" s="16">
        <f t="shared" si="0"/>
        <v>19</v>
      </c>
      <c r="C28" s="16" t="s">
        <v>159</v>
      </c>
      <c r="D28" s="16" t="s">
        <v>15</v>
      </c>
      <c r="E28" s="2" t="s">
        <v>97</v>
      </c>
    </row>
    <row r="29" spans="2:5" x14ac:dyDescent="0.25">
      <c r="B29" s="16">
        <f t="shared" si="0"/>
        <v>20</v>
      </c>
      <c r="C29" s="16" t="s">
        <v>160</v>
      </c>
      <c r="D29" s="16" t="s">
        <v>18</v>
      </c>
      <c r="E29" s="2" t="s">
        <v>97</v>
      </c>
    </row>
    <row r="30" spans="2:5" x14ac:dyDescent="0.25">
      <c r="B30" s="16">
        <f t="shared" si="0"/>
        <v>21</v>
      </c>
      <c r="C30" s="16" t="s">
        <v>161</v>
      </c>
      <c r="D30" s="16" t="s">
        <v>15</v>
      </c>
      <c r="E30" s="2">
        <v>2</v>
      </c>
    </row>
    <row r="31" spans="2:5" x14ac:dyDescent="0.25">
      <c r="B31" s="16">
        <f t="shared" si="0"/>
        <v>22</v>
      </c>
      <c r="C31" s="16" t="s">
        <v>171</v>
      </c>
      <c r="D31" s="16" t="s">
        <v>15</v>
      </c>
      <c r="E31" s="2">
        <v>2</v>
      </c>
    </row>
    <row r="32" spans="2:5" x14ac:dyDescent="0.25">
      <c r="B32" s="16">
        <f>B31+1</f>
        <v>23</v>
      </c>
      <c r="C32" s="16" t="s">
        <v>172</v>
      </c>
      <c r="D32" s="16" t="s">
        <v>15</v>
      </c>
      <c r="E32" s="2" t="s">
        <v>97</v>
      </c>
    </row>
    <row r="33" spans="2:5" x14ac:dyDescent="0.25">
      <c r="B33" s="16">
        <f t="shared" si="0"/>
        <v>24</v>
      </c>
      <c r="C33" s="16" t="s">
        <v>162</v>
      </c>
      <c r="D33" s="16" t="s">
        <v>15</v>
      </c>
      <c r="E33" s="2" t="s">
        <v>97</v>
      </c>
    </row>
    <row r="34" spans="2:5" x14ac:dyDescent="0.25">
      <c r="B34" s="16">
        <f t="shared" si="0"/>
        <v>25</v>
      </c>
      <c r="C34" s="16" t="s">
        <v>163</v>
      </c>
      <c r="D34" s="16" t="s">
        <v>15</v>
      </c>
      <c r="E34" s="2" t="s">
        <v>97</v>
      </c>
    </row>
    <row r="35" spans="2:5" x14ac:dyDescent="0.25">
      <c r="B35" s="16">
        <f t="shared" si="0"/>
        <v>26</v>
      </c>
      <c r="C35" s="16" t="s">
        <v>164</v>
      </c>
      <c r="D35" s="16" t="s">
        <v>15</v>
      </c>
      <c r="E35" s="2">
        <v>4</v>
      </c>
    </row>
    <row r="36" spans="2:5" x14ac:dyDescent="0.25">
      <c r="B36" s="16">
        <f t="shared" si="0"/>
        <v>27</v>
      </c>
      <c r="C36" s="16" t="s">
        <v>165</v>
      </c>
      <c r="D36" s="16" t="s">
        <v>15</v>
      </c>
      <c r="E36" s="2">
        <v>6</v>
      </c>
    </row>
    <row r="37" spans="2:5" x14ac:dyDescent="0.25">
      <c r="B37" s="16">
        <f t="shared" si="0"/>
        <v>28</v>
      </c>
      <c r="C37" s="16" t="s">
        <v>166</v>
      </c>
      <c r="D37" s="16" t="s">
        <v>15</v>
      </c>
      <c r="E37" s="2">
        <v>3</v>
      </c>
    </row>
    <row r="38" spans="2:5" x14ac:dyDescent="0.25">
      <c r="B38" s="16">
        <f t="shared" si="0"/>
        <v>29</v>
      </c>
      <c r="C38" s="16" t="s">
        <v>167</v>
      </c>
      <c r="D38" s="16" t="s">
        <v>15</v>
      </c>
      <c r="E38" s="2">
        <v>6</v>
      </c>
    </row>
    <row r="39" spans="2:5" x14ac:dyDescent="0.25">
      <c r="B39" s="16">
        <f t="shared" si="0"/>
        <v>30</v>
      </c>
      <c r="C39" s="16" t="s">
        <v>168</v>
      </c>
      <c r="D39" s="16" t="s">
        <v>15</v>
      </c>
      <c r="E39" s="2" t="s">
        <v>97</v>
      </c>
    </row>
    <row r="40" spans="2:5" x14ac:dyDescent="0.25">
      <c r="B40" s="16">
        <f t="shared" si="0"/>
        <v>31</v>
      </c>
      <c r="C40" s="16" t="s">
        <v>169</v>
      </c>
      <c r="D40" s="16" t="s">
        <v>19</v>
      </c>
      <c r="E40" s="2">
        <v>8</v>
      </c>
    </row>
  </sheetData>
  <sheetProtection algorithmName="SHA-512" hashValue="1ybTOVm8OdvBHG5ZPAHJJLzKt5vZKfrNVa+8ILCw0V6k5MOY62+sTN+3uziYEqlDUHqDl5TnVZpnRRDVWG8MUg==" saltValue="sUmXQs9OVaw99v3TY59XuA==" spinCount="100000" sheet="1" objects="1" scenarios="1"/>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7" t="s">
        <v>40</v>
      </c>
      <c r="D2" s="98"/>
    </row>
    <row r="3" spans="2:9" ht="15.75" thickBot="1" x14ac:dyDescent="0.3"/>
    <row r="4" spans="2:9" x14ac:dyDescent="0.25">
      <c r="B4" s="85" t="s">
        <v>0</v>
      </c>
      <c r="C4" s="86"/>
      <c r="D4" s="87" t="s">
        <v>11</v>
      </c>
      <c r="E4" s="88"/>
      <c r="F4" s="88"/>
      <c r="G4" s="88"/>
      <c r="H4" s="88"/>
      <c r="I4" s="89"/>
    </row>
    <row r="5" spans="2:9" x14ac:dyDescent="0.25">
      <c r="B5" s="90" t="s">
        <v>1</v>
      </c>
      <c r="C5" s="91"/>
      <c r="D5" s="92" t="s">
        <v>41</v>
      </c>
      <c r="E5" s="93"/>
      <c r="F5" s="93"/>
      <c r="G5" s="93"/>
      <c r="H5" s="93"/>
      <c r="I5" s="94"/>
    </row>
    <row r="6" spans="2:9" x14ac:dyDescent="0.25">
      <c r="B6" s="90" t="s">
        <v>2</v>
      </c>
      <c r="C6" s="91"/>
      <c r="D6" s="92" t="s">
        <v>42</v>
      </c>
      <c r="E6" s="93"/>
      <c r="F6" s="93"/>
      <c r="G6" s="93"/>
      <c r="H6" s="93"/>
      <c r="I6" s="94"/>
    </row>
    <row r="7" spans="2:9" ht="15.75" thickBot="1" x14ac:dyDescent="0.3">
      <c r="B7" s="80" t="s">
        <v>3</v>
      </c>
      <c r="C7" s="81"/>
      <c r="D7" s="82" t="s">
        <v>43</v>
      </c>
      <c r="E7" s="83"/>
      <c r="F7" s="83"/>
      <c r="G7" s="83"/>
      <c r="H7" s="83"/>
      <c r="I7" s="84"/>
    </row>
    <row r="9" spans="2:9" x14ac:dyDescent="0.25">
      <c r="B9" s="16" t="s">
        <v>4</v>
      </c>
      <c r="C9" s="16" t="s">
        <v>170</v>
      </c>
      <c r="D9" s="16" t="s">
        <v>5</v>
      </c>
      <c r="E9" s="2" t="s">
        <v>7</v>
      </c>
      <c r="G9" s="99" t="s">
        <v>9</v>
      </c>
      <c r="H9" s="99"/>
      <c r="I9" s="4">
        <v>7</v>
      </c>
    </row>
    <row r="10" spans="2:9" x14ac:dyDescent="0.25">
      <c r="B10" s="16">
        <v>1</v>
      </c>
      <c r="C10" s="16" t="s">
        <v>131</v>
      </c>
      <c r="D10" s="16" t="s">
        <v>15</v>
      </c>
      <c r="E10" s="2">
        <v>2</v>
      </c>
    </row>
    <row r="11" spans="2:9" x14ac:dyDescent="0.25">
      <c r="B11" s="16">
        <f>B10+1</f>
        <v>2</v>
      </c>
      <c r="C11" s="16" t="s">
        <v>142</v>
      </c>
      <c r="D11" s="16" t="s">
        <v>15</v>
      </c>
      <c r="E11" s="2">
        <v>3.9</v>
      </c>
    </row>
    <row r="12" spans="2:9" x14ac:dyDescent="0.25">
      <c r="B12" s="16">
        <f t="shared" ref="B12:B40" si="0">B11+1</f>
        <v>3</v>
      </c>
      <c r="C12" s="16" t="s">
        <v>143</v>
      </c>
      <c r="D12" s="16" t="s">
        <v>16</v>
      </c>
      <c r="E12" s="2">
        <v>1.5</v>
      </c>
    </row>
    <row r="13" spans="2:9" x14ac:dyDescent="0.25">
      <c r="B13" s="16">
        <f t="shared" si="0"/>
        <v>4</v>
      </c>
      <c r="C13" s="16" t="s">
        <v>144</v>
      </c>
      <c r="D13" s="16" t="s">
        <v>15</v>
      </c>
      <c r="E13" s="2">
        <v>3</v>
      </c>
    </row>
    <row r="14" spans="2:9" x14ac:dyDescent="0.25">
      <c r="B14" s="16">
        <f t="shared" si="0"/>
        <v>5</v>
      </c>
      <c r="C14" s="16" t="s">
        <v>145</v>
      </c>
      <c r="D14" s="16" t="s">
        <v>15</v>
      </c>
      <c r="E14" s="2">
        <v>3</v>
      </c>
    </row>
    <row r="15" spans="2:9" x14ac:dyDescent="0.25">
      <c r="B15" s="16">
        <f t="shared" si="0"/>
        <v>6</v>
      </c>
      <c r="C15" s="16" t="s">
        <v>146</v>
      </c>
      <c r="D15" s="16" t="s">
        <v>15</v>
      </c>
      <c r="E15" s="2">
        <v>3.5</v>
      </c>
    </row>
    <row r="16" spans="2:9" x14ac:dyDescent="0.25">
      <c r="B16" s="16">
        <f t="shared" si="0"/>
        <v>7</v>
      </c>
      <c r="C16" s="16" t="s">
        <v>147</v>
      </c>
      <c r="D16" s="16" t="s">
        <v>15</v>
      </c>
      <c r="E16" s="2">
        <v>3.9</v>
      </c>
    </row>
    <row r="17" spans="2:5" x14ac:dyDescent="0.25">
      <c r="B17" s="16">
        <f t="shared" si="0"/>
        <v>8</v>
      </c>
      <c r="C17" s="16" t="s">
        <v>148</v>
      </c>
      <c r="D17" s="16" t="s">
        <v>15</v>
      </c>
      <c r="E17" s="2">
        <v>3.5</v>
      </c>
    </row>
    <row r="18" spans="2:5" x14ac:dyDescent="0.25">
      <c r="B18" s="16">
        <f t="shared" si="0"/>
        <v>9</v>
      </c>
      <c r="C18" s="16" t="s">
        <v>149</v>
      </c>
      <c r="D18" s="16" t="s">
        <v>15</v>
      </c>
      <c r="E18" s="2" t="s">
        <v>97</v>
      </c>
    </row>
    <row r="19" spans="2:5" x14ac:dyDescent="0.25">
      <c r="B19" s="16">
        <f t="shared" si="0"/>
        <v>10</v>
      </c>
      <c r="C19" s="16" t="s">
        <v>150</v>
      </c>
      <c r="D19" s="16" t="s">
        <v>15</v>
      </c>
      <c r="E19" s="2" t="s">
        <v>97</v>
      </c>
    </row>
    <row r="20" spans="2:5" x14ac:dyDescent="0.25">
      <c r="B20" s="16">
        <f t="shared" si="0"/>
        <v>11</v>
      </c>
      <c r="C20" s="16" t="s">
        <v>151</v>
      </c>
      <c r="D20" s="16" t="s">
        <v>17</v>
      </c>
      <c r="E20" s="2">
        <v>3</v>
      </c>
    </row>
    <row r="21" spans="2:5" x14ac:dyDescent="0.25">
      <c r="B21" s="16">
        <f t="shared" si="0"/>
        <v>12</v>
      </c>
      <c r="C21" s="16" t="s">
        <v>152</v>
      </c>
      <c r="D21" s="16" t="s">
        <v>15</v>
      </c>
      <c r="E21" s="2">
        <v>3.5</v>
      </c>
    </row>
    <row r="22" spans="2:5" x14ac:dyDescent="0.25">
      <c r="B22" s="16">
        <f t="shared" si="0"/>
        <v>13</v>
      </c>
      <c r="C22" s="16" t="s">
        <v>153</v>
      </c>
      <c r="D22" s="16" t="s">
        <v>15</v>
      </c>
      <c r="E22" s="2">
        <v>3.5</v>
      </c>
    </row>
    <row r="23" spans="2:5" x14ac:dyDescent="0.25">
      <c r="B23" s="16">
        <f t="shared" si="0"/>
        <v>14</v>
      </c>
      <c r="C23" s="16" t="s">
        <v>154</v>
      </c>
      <c r="D23" s="16" t="s">
        <v>15</v>
      </c>
      <c r="E23" s="2">
        <v>3.9</v>
      </c>
    </row>
    <row r="24" spans="2:5" x14ac:dyDescent="0.25">
      <c r="B24" s="16">
        <f t="shared" si="0"/>
        <v>15</v>
      </c>
      <c r="C24" s="16" t="s">
        <v>155</v>
      </c>
      <c r="D24" s="16" t="s">
        <v>15</v>
      </c>
      <c r="E24" s="2">
        <v>3</v>
      </c>
    </row>
    <row r="25" spans="2:5" x14ac:dyDescent="0.25">
      <c r="B25" s="16">
        <f t="shared" si="0"/>
        <v>16</v>
      </c>
      <c r="C25" s="16" t="s">
        <v>156</v>
      </c>
      <c r="D25" s="16" t="s">
        <v>15</v>
      </c>
      <c r="E25" s="2" t="s">
        <v>97</v>
      </c>
    </row>
    <row r="26" spans="2:5" x14ac:dyDescent="0.25">
      <c r="B26" s="16">
        <f t="shared" si="0"/>
        <v>17</v>
      </c>
      <c r="C26" s="16" t="s">
        <v>157</v>
      </c>
      <c r="D26" s="16" t="s">
        <v>15</v>
      </c>
      <c r="E26" s="2">
        <v>6</v>
      </c>
    </row>
    <row r="27" spans="2:5" x14ac:dyDescent="0.25">
      <c r="B27" s="16">
        <f t="shared" si="0"/>
        <v>18</v>
      </c>
      <c r="C27" s="16" t="s">
        <v>158</v>
      </c>
      <c r="D27" s="16" t="s">
        <v>15</v>
      </c>
      <c r="E27" s="2">
        <v>6.5</v>
      </c>
    </row>
    <row r="28" spans="2:5" x14ac:dyDescent="0.25">
      <c r="B28" s="16">
        <f t="shared" si="0"/>
        <v>19</v>
      </c>
      <c r="C28" s="16" t="s">
        <v>159</v>
      </c>
      <c r="D28" s="16" t="s">
        <v>15</v>
      </c>
      <c r="E28" s="2" t="s">
        <v>97</v>
      </c>
    </row>
    <row r="29" spans="2:5" x14ac:dyDescent="0.25">
      <c r="B29" s="16">
        <f t="shared" si="0"/>
        <v>20</v>
      </c>
      <c r="C29" s="16" t="s">
        <v>160</v>
      </c>
      <c r="D29" s="16" t="s">
        <v>18</v>
      </c>
      <c r="E29" s="2" t="s">
        <v>97</v>
      </c>
    </row>
    <row r="30" spans="2:5" x14ac:dyDescent="0.25">
      <c r="B30" s="16">
        <f t="shared" si="0"/>
        <v>21</v>
      </c>
      <c r="C30" s="16" t="s">
        <v>161</v>
      </c>
      <c r="D30" s="16" t="s">
        <v>15</v>
      </c>
      <c r="E30" s="2">
        <v>3</v>
      </c>
    </row>
    <row r="31" spans="2:5" x14ac:dyDescent="0.25">
      <c r="B31" s="16">
        <f t="shared" si="0"/>
        <v>22</v>
      </c>
      <c r="C31" s="16" t="s">
        <v>171</v>
      </c>
      <c r="D31" s="16" t="s">
        <v>15</v>
      </c>
      <c r="E31" s="2">
        <v>3</v>
      </c>
    </row>
    <row r="32" spans="2:5" x14ac:dyDescent="0.25">
      <c r="B32" s="16">
        <f>B31+1</f>
        <v>23</v>
      </c>
      <c r="C32" s="16" t="s">
        <v>172</v>
      </c>
      <c r="D32" s="16" t="s">
        <v>15</v>
      </c>
      <c r="E32" s="2">
        <v>6.5</v>
      </c>
    </row>
    <row r="33" spans="2:5" x14ac:dyDescent="0.25">
      <c r="B33" s="16">
        <f t="shared" si="0"/>
        <v>24</v>
      </c>
      <c r="C33" s="16" t="s">
        <v>162</v>
      </c>
      <c r="D33" s="16" t="s">
        <v>15</v>
      </c>
      <c r="E33" s="2" t="s">
        <v>97</v>
      </c>
    </row>
    <row r="34" spans="2:5" x14ac:dyDescent="0.25">
      <c r="B34" s="16">
        <f t="shared" si="0"/>
        <v>25</v>
      </c>
      <c r="C34" s="16" t="s">
        <v>163</v>
      </c>
      <c r="D34" s="16" t="s">
        <v>15</v>
      </c>
      <c r="E34" s="2">
        <v>15</v>
      </c>
    </row>
    <row r="35" spans="2:5" x14ac:dyDescent="0.25">
      <c r="B35" s="16">
        <f t="shared" si="0"/>
        <v>26</v>
      </c>
      <c r="C35" s="16" t="s">
        <v>164</v>
      </c>
      <c r="D35" s="16" t="s">
        <v>15</v>
      </c>
      <c r="E35" s="2">
        <v>3.5</v>
      </c>
    </row>
    <row r="36" spans="2:5" x14ac:dyDescent="0.25">
      <c r="B36" s="16">
        <f t="shared" si="0"/>
        <v>27</v>
      </c>
      <c r="C36" s="16" t="s">
        <v>165</v>
      </c>
      <c r="D36" s="16" t="s">
        <v>15</v>
      </c>
      <c r="E36" s="2">
        <v>4.9000000000000004</v>
      </c>
    </row>
    <row r="37" spans="2:5" x14ac:dyDescent="0.25">
      <c r="B37" s="16">
        <f t="shared" si="0"/>
        <v>28</v>
      </c>
      <c r="C37" s="16" t="s">
        <v>166</v>
      </c>
      <c r="D37" s="16" t="s">
        <v>15</v>
      </c>
      <c r="E37" s="2">
        <v>2.5</v>
      </c>
    </row>
    <row r="38" spans="2:5" x14ac:dyDescent="0.25">
      <c r="B38" s="16">
        <f t="shared" si="0"/>
        <v>29</v>
      </c>
      <c r="C38" s="16" t="s">
        <v>167</v>
      </c>
      <c r="D38" s="16" t="s">
        <v>15</v>
      </c>
      <c r="E38" s="2">
        <v>4</v>
      </c>
    </row>
    <row r="39" spans="2:5" x14ac:dyDescent="0.25">
      <c r="B39" s="16">
        <f t="shared" si="0"/>
        <v>30</v>
      </c>
      <c r="C39" s="16" t="s">
        <v>168</v>
      </c>
      <c r="D39" s="16" t="s">
        <v>15</v>
      </c>
      <c r="E39" s="2">
        <v>15</v>
      </c>
    </row>
    <row r="40" spans="2:5" x14ac:dyDescent="0.25">
      <c r="B40" s="16">
        <f t="shared" si="0"/>
        <v>31</v>
      </c>
      <c r="C40" s="16" t="s">
        <v>169</v>
      </c>
      <c r="D40" s="16" t="s">
        <v>19</v>
      </c>
      <c r="E40" s="2">
        <v>5.5</v>
      </c>
    </row>
  </sheetData>
  <sheetProtection algorithmName="SHA-512" hashValue="9P4B5lvTd1wVaBdJMcV5ALhQb21TblsNcQWa0TNxnWbf+RQbaDxqsiIrfc7WbhTCa6B8DoyA0QZ7j4HpUtGjOw==" saltValue="2IEE7tgMkI0xRaZ403bmzQ==" spinCount="100000" sheet="1" objects="1" scenarios="1"/>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7" t="s">
        <v>40</v>
      </c>
      <c r="D2" s="98"/>
    </row>
    <row r="3" spans="2:9" ht="15.75" thickBot="1" x14ac:dyDescent="0.3"/>
    <row r="4" spans="2:9" x14ac:dyDescent="0.25">
      <c r="B4" s="85" t="s">
        <v>0</v>
      </c>
      <c r="C4" s="86"/>
      <c r="D4" s="87" t="s">
        <v>44</v>
      </c>
      <c r="E4" s="88"/>
      <c r="F4" s="88"/>
      <c r="G4" s="88"/>
      <c r="H4" s="88"/>
      <c r="I4" s="89"/>
    </row>
    <row r="5" spans="2:9" x14ac:dyDescent="0.25">
      <c r="B5" s="90" t="s">
        <v>1</v>
      </c>
      <c r="C5" s="91"/>
      <c r="D5" s="92" t="s">
        <v>45</v>
      </c>
      <c r="E5" s="93"/>
      <c r="F5" s="93"/>
      <c r="G5" s="93"/>
      <c r="H5" s="93"/>
      <c r="I5" s="94"/>
    </row>
    <row r="6" spans="2:9" x14ac:dyDescent="0.25">
      <c r="B6" s="90" t="s">
        <v>2</v>
      </c>
      <c r="C6" s="91"/>
      <c r="D6" s="92" t="s">
        <v>46</v>
      </c>
      <c r="E6" s="93"/>
      <c r="F6" s="93"/>
      <c r="G6" s="93"/>
      <c r="H6" s="93"/>
      <c r="I6" s="94"/>
    </row>
    <row r="7" spans="2:9" ht="15.75" thickBot="1" x14ac:dyDescent="0.3">
      <c r="B7" s="80" t="s">
        <v>3</v>
      </c>
      <c r="C7" s="81"/>
      <c r="D7" s="82" t="s">
        <v>47</v>
      </c>
      <c r="E7" s="83"/>
      <c r="F7" s="83"/>
      <c r="G7" s="83"/>
      <c r="H7" s="83"/>
      <c r="I7" s="84"/>
    </row>
    <row r="9" spans="2:9" x14ac:dyDescent="0.25">
      <c r="B9" s="16" t="s">
        <v>4</v>
      </c>
      <c r="C9" s="16" t="s">
        <v>170</v>
      </c>
      <c r="D9" s="16" t="s">
        <v>5</v>
      </c>
      <c r="E9" s="2" t="s">
        <v>7</v>
      </c>
      <c r="G9" s="99" t="s">
        <v>9</v>
      </c>
      <c r="H9" s="99"/>
      <c r="I9" s="4">
        <v>8</v>
      </c>
    </row>
    <row r="10" spans="2:9" x14ac:dyDescent="0.25">
      <c r="B10" s="16">
        <v>1</v>
      </c>
      <c r="C10" s="16" t="s">
        <v>131</v>
      </c>
      <c r="D10" s="16" t="s">
        <v>15</v>
      </c>
      <c r="E10" s="2">
        <v>2.4</v>
      </c>
    </row>
    <row r="11" spans="2:9" x14ac:dyDescent="0.25">
      <c r="B11" s="16">
        <f>B10+1</f>
        <v>2</v>
      </c>
      <c r="C11" s="16" t="s">
        <v>142</v>
      </c>
      <c r="D11" s="16" t="s">
        <v>15</v>
      </c>
      <c r="E11" s="2" t="s">
        <v>97</v>
      </c>
    </row>
    <row r="12" spans="2:9" x14ac:dyDescent="0.25">
      <c r="B12" s="16">
        <f t="shared" ref="B12:B40" si="0">B11+1</f>
        <v>3</v>
      </c>
      <c r="C12" s="16" t="s">
        <v>143</v>
      </c>
      <c r="D12" s="16" t="s">
        <v>16</v>
      </c>
      <c r="E12" s="2" t="s">
        <v>97</v>
      </c>
    </row>
    <row r="13" spans="2:9" x14ac:dyDescent="0.25">
      <c r="B13" s="16">
        <f t="shared" si="0"/>
        <v>4</v>
      </c>
      <c r="C13" s="16" t="s">
        <v>144</v>
      </c>
      <c r="D13" s="16" t="s">
        <v>15</v>
      </c>
      <c r="E13" s="2">
        <v>2.2000000000000002</v>
      </c>
    </row>
    <row r="14" spans="2:9" x14ac:dyDescent="0.25">
      <c r="B14" s="16">
        <f t="shared" si="0"/>
        <v>5</v>
      </c>
      <c r="C14" s="16" t="s">
        <v>145</v>
      </c>
      <c r="D14" s="16" t="s">
        <v>15</v>
      </c>
      <c r="E14" s="2" t="s">
        <v>97</v>
      </c>
    </row>
    <row r="15" spans="2:9" x14ac:dyDescent="0.25">
      <c r="B15" s="16">
        <f t="shared" si="0"/>
        <v>6</v>
      </c>
      <c r="C15" s="16" t="s">
        <v>146</v>
      </c>
      <c r="D15" s="16" t="s">
        <v>15</v>
      </c>
      <c r="E15" s="2">
        <v>2.95</v>
      </c>
    </row>
    <row r="16" spans="2:9" x14ac:dyDescent="0.25">
      <c r="B16" s="16">
        <f t="shared" si="0"/>
        <v>7</v>
      </c>
      <c r="C16" s="16" t="s">
        <v>147</v>
      </c>
      <c r="D16" s="16" t="s">
        <v>15</v>
      </c>
      <c r="E16" s="2" t="s">
        <v>97</v>
      </c>
    </row>
    <row r="17" spans="2:5" x14ac:dyDescent="0.25">
      <c r="B17" s="16">
        <f t="shared" si="0"/>
        <v>8</v>
      </c>
      <c r="C17" s="16" t="s">
        <v>148</v>
      </c>
      <c r="D17" s="16" t="s">
        <v>15</v>
      </c>
      <c r="E17" s="2" t="s">
        <v>97</v>
      </c>
    </row>
    <row r="18" spans="2:5" x14ac:dyDescent="0.25">
      <c r="B18" s="16">
        <f t="shared" si="0"/>
        <v>9</v>
      </c>
      <c r="C18" s="16" t="s">
        <v>149</v>
      </c>
      <c r="D18" s="16" t="s">
        <v>15</v>
      </c>
      <c r="E18" s="2">
        <v>20.6</v>
      </c>
    </row>
    <row r="19" spans="2:5" x14ac:dyDescent="0.25">
      <c r="B19" s="16">
        <f t="shared" si="0"/>
        <v>10</v>
      </c>
      <c r="C19" s="16" t="s">
        <v>150</v>
      </c>
      <c r="D19" s="16" t="s">
        <v>15</v>
      </c>
      <c r="E19" s="2" t="s">
        <v>97</v>
      </c>
    </row>
    <row r="20" spans="2:5" x14ac:dyDescent="0.25">
      <c r="B20" s="16">
        <f t="shared" si="0"/>
        <v>11</v>
      </c>
      <c r="C20" s="16" t="s">
        <v>151</v>
      </c>
      <c r="D20" s="16" t="s">
        <v>17</v>
      </c>
      <c r="E20" s="2" t="s">
        <v>97</v>
      </c>
    </row>
    <row r="21" spans="2:5" x14ac:dyDescent="0.25">
      <c r="B21" s="16">
        <f t="shared" si="0"/>
        <v>12</v>
      </c>
      <c r="C21" s="16" t="s">
        <v>152</v>
      </c>
      <c r="D21" s="16" t="s">
        <v>15</v>
      </c>
      <c r="E21" s="2">
        <v>4.2</v>
      </c>
    </row>
    <row r="22" spans="2:5" x14ac:dyDescent="0.25">
      <c r="B22" s="16">
        <f t="shared" si="0"/>
        <v>13</v>
      </c>
      <c r="C22" s="16" t="s">
        <v>153</v>
      </c>
      <c r="D22" s="16" t="s">
        <v>15</v>
      </c>
      <c r="E22" s="2">
        <v>5.95</v>
      </c>
    </row>
    <row r="23" spans="2:5" x14ac:dyDescent="0.25">
      <c r="B23" s="16">
        <f t="shared" si="0"/>
        <v>14</v>
      </c>
      <c r="C23" s="16" t="s">
        <v>154</v>
      </c>
      <c r="D23" s="16" t="s">
        <v>15</v>
      </c>
      <c r="E23" s="2" t="s">
        <v>97</v>
      </c>
    </row>
    <row r="24" spans="2:5" x14ac:dyDescent="0.25">
      <c r="B24" s="16">
        <f t="shared" si="0"/>
        <v>15</v>
      </c>
      <c r="C24" s="16" t="s">
        <v>155</v>
      </c>
      <c r="D24" s="16" t="s">
        <v>15</v>
      </c>
      <c r="E24" s="2" t="s">
        <v>97</v>
      </c>
    </row>
    <row r="25" spans="2:5" x14ac:dyDescent="0.25">
      <c r="B25" s="16">
        <f t="shared" si="0"/>
        <v>16</v>
      </c>
      <c r="C25" s="16" t="s">
        <v>156</v>
      </c>
      <c r="D25" s="16" t="s">
        <v>15</v>
      </c>
      <c r="E25" s="2">
        <v>12.5</v>
      </c>
    </row>
    <row r="26" spans="2:5" x14ac:dyDescent="0.25">
      <c r="B26" s="16">
        <f t="shared" si="0"/>
        <v>17</v>
      </c>
      <c r="C26" s="16" t="s">
        <v>157</v>
      </c>
      <c r="D26" s="16" t="s">
        <v>15</v>
      </c>
      <c r="E26" s="2">
        <v>6</v>
      </c>
    </row>
    <row r="27" spans="2:5" x14ac:dyDescent="0.25">
      <c r="B27" s="16">
        <f t="shared" si="0"/>
        <v>18</v>
      </c>
      <c r="C27" s="16" t="s">
        <v>158</v>
      </c>
      <c r="D27" s="16" t="s">
        <v>15</v>
      </c>
      <c r="E27" s="2">
        <v>5.7</v>
      </c>
    </row>
    <row r="28" spans="2:5" x14ac:dyDescent="0.25">
      <c r="B28" s="16">
        <f t="shared" si="0"/>
        <v>19</v>
      </c>
      <c r="C28" s="16" t="s">
        <v>159</v>
      </c>
      <c r="D28" s="16" t="s">
        <v>15</v>
      </c>
      <c r="E28" s="2" t="s">
        <v>97</v>
      </c>
    </row>
    <row r="29" spans="2:5" x14ac:dyDescent="0.25">
      <c r="B29" s="16">
        <f t="shared" si="0"/>
        <v>20</v>
      </c>
      <c r="C29" s="16" t="s">
        <v>160</v>
      </c>
      <c r="D29" s="16" t="s">
        <v>18</v>
      </c>
      <c r="E29" s="2">
        <v>1.75</v>
      </c>
    </row>
    <row r="30" spans="2:5" x14ac:dyDescent="0.25">
      <c r="B30" s="16">
        <f t="shared" si="0"/>
        <v>21</v>
      </c>
      <c r="C30" s="16" t="s">
        <v>161</v>
      </c>
      <c r="D30" s="16" t="s">
        <v>15</v>
      </c>
      <c r="E30" s="2" t="s">
        <v>97</v>
      </c>
    </row>
    <row r="31" spans="2:5" x14ac:dyDescent="0.25">
      <c r="B31" s="16">
        <f t="shared" si="0"/>
        <v>22</v>
      </c>
      <c r="C31" s="16" t="s">
        <v>171</v>
      </c>
      <c r="D31" s="16" t="s">
        <v>15</v>
      </c>
      <c r="E31" s="2" t="s">
        <v>97</v>
      </c>
    </row>
    <row r="32" spans="2:5" x14ac:dyDescent="0.25">
      <c r="B32" s="16">
        <f>B31+1</f>
        <v>23</v>
      </c>
      <c r="C32" s="16" t="s">
        <v>172</v>
      </c>
      <c r="D32" s="16" t="s">
        <v>15</v>
      </c>
      <c r="E32" s="2">
        <v>6.9</v>
      </c>
    </row>
    <row r="33" spans="2:5" x14ac:dyDescent="0.25">
      <c r="B33" s="16">
        <f t="shared" si="0"/>
        <v>24</v>
      </c>
      <c r="C33" s="16" t="s">
        <v>162</v>
      </c>
      <c r="D33" s="16" t="s">
        <v>15</v>
      </c>
      <c r="E33" s="2" t="s">
        <v>97</v>
      </c>
    </row>
    <row r="34" spans="2:5" x14ac:dyDescent="0.25">
      <c r="B34" s="16">
        <f t="shared" si="0"/>
        <v>25</v>
      </c>
      <c r="C34" s="16" t="s">
        <v>163</v>
      </c>
      <c r="D34" s="16" t="s">
        <v>15</v>
      </c>
      <c r="E34" s="2">
        <v>20</v>
      </c>
    </row>
    <row r="35" spans="2:5" x14ac:dyDescent="0.25">
      <c r="B35" s="16">
        <f t="shared" si="0"/>
        <v>26</v>
      </c>
      <c r="C35" s="16" t="s">
        <v>164</v>
      </c>
      <c r="D35" s="16" t="s">
        <v>15</v>
      </c>
      <c r="E35" s="2" t="s">
        <v>97</v>
      </c>
    </row>
    <row r="36" spans="2:5" x14ac:dyDescent="0.25">
      <c r="B36" s="16">
        <f t="shared" si="0"/>
        <v>27</v>
      </c>
      <c r="C36" s="16" t="s">
        <v>165</v>
      </c>
      <c r="D36" s="16" t="s">
        <v>15</v>
      </c>
      <c r="E36" s="2" t="s">
        <v>97</v>
      </c>
    </row>
    <row r="37" spans="2:5" x14ac:dyDescent="0.25">
      <c r="B37" s="16">
        <f t="shared" si="0"/>
        <v>28</v>
      </c>
      <c r="C37" s="16" t="s">
        <v>166</v>
      </c>
      <c r="D37" s="16" t="s">
        <v>15</v>
      </c>
      <c r="E37" s="2" t="s">
        <v>97</v>
      </c>
    </row>
    <row r="38" spans="2:5" x14ac:dyDescent="0.25">
      <c r="B38" s="16">
        <f t="shared" si="0"/>
        <v>29</v>
      </c>
      <c r="C38" s="16" t="s">
        <v>167</v>
      </c>
      <c r="D38" s="16" t="s">
        <v>15</v>
      </c>
      <c r="E38" s="2">
        <v>5.5</v>
      </c>
    </row>
    <row r="39" spans="2:5" x14ac:dyDescent="0.25">
      <c r="B39" s="16">
        <f t="shared" si="0"/>
        <v>30</v>
      </c>
      <c r="C39" s="16" t="s">
        <v>168</v>
      </c>
      <c r="D39" s="16" t="s">
        <v>15</v>
      </c>
      <c r="E39" s="2" t="s">
        <v>97</v>
      </c>
    </row>
    <row r="40" spans="2:5" x14ac:dyDescent="0.25">
      <c r="B40" s="16">
        <f t="shared" si="0"/>
        <v>31</v>
      </c>
      <c r="C40" s="16" t="s">
        <v>169</v>
      </c>
      <c r="D40" s="16" t="s">
        <v>19</v>
      </c>
      <c r="E40" s="2" t="s">
        <v>97</v>
      </c>
    </row>
    <row r="41" spans="2:5" x14ac:dyDescent="0.25">
      <c r="E41" s="9"/>
    </row>
  </sheetData>
  <sheetProtection algorithmName="SHA-512" hashValue="fF5Gl357A5VQpQ5Yj1XDCHdvyUQzQXeeSzKOgXv4VThJm1yuqGXTIMkRaK7mx8l5p8wSrG/bXVT/Y9X+UiCDZg==" saltValue="IAnbjz40vSSNAK/tJWtY5Q==" spinCount="100000" sheet="1" objects="1" scenarios="1"/>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7" t="s">
        <v>40</v>
      </c>
      <c r="D2" s="98"/>
    </row>
    <row r="3" spans="2:9" ht="15.75" thickBot="1" x14ac:dyDescent="0.3"/>
    <row r="4" spans="2:9" x14ac:dyDescent="0.25">
      <c r="B4" s="85" t="s">
        <v>0</v>
      </c>
      <c r="C4" s="86"/>
      <c r="D4" s="87" t="s">
        <v>24</v>
      </c>
      <c r="E4" s="88"/>
      <c r="F4" s="88"/>
      <c r="G4" s="88"/>
      <c r="H4" s="88"/>
      <c r="I4" s="89"/>
    </row>
    <row r="5" spans="2:9" x14ac:dyDescent="0.25">
      <c r="B5" s="90" t="s">
        <v>1</v>
      </c>
      <c r="C5" s="91"/>
      <c r="D5" s="92" t="s">
        <v>48</v>
      </c>
      <c r="E5" s="93"/>
      <c r="F5" s="93"/>
      <c r="G5" s="93"/>
      <c r="H5" s="93"/>
      <c r="I5" s="94"/>
    </row>
    <row r="6" spans="2:9" x14ac:dyDescent="0.25">
      <c r="B6" s="90" t="s">
        <v>2</v>
      </c>
      <c r="C6" s="91"/>
      <c r="D6" s="92" t="s">
        <v>49</v>
      </c>
      <c r="E6" s="93"/>
      <c r="F6" s="93"/>
      <c r="G6" s="93"/>
      <c r="H6" s="93"/>
      <c r="I6" s="94"/>
    </row>
    <row r="7" spans="2:9" ht="15.75" thickBot="1" x14ac:dyDescent="0.3">
      <c r="B7" s="80" t="s">
        <v>3</v>
      </c>
      <c r="C7" s="81"/>
      <c r="D7" s="82" t="s">
        <v>50</v>
      </c>
      <c r="E7" s="83"/>
      <c r="F7" s="83"/>
      <c r="G7" s="83"/>
      <c r="H7" s="83"/>
      <c r="I7" s="84"/>
    </row>
    <row r="9" spans="2:9" x14ac:dyDescent="0.25">
      <c r="B9" s="16" t="s">
        <v>4</v>
      </c>
      <c r="C9" s="16" t="s">
        <v>170</v>
      </c>
      <c r="D9" s="16" t="s">
        <v>5</v>
      </c>
      <c r="E9" s="2" t="s">
        <v>7</v>
      </c>
      <c r="G9" s="99" t="s">
        <v>9</v>
      </c>
      <c r="H9" s="99"/>
      <c r="I9" s="4">
        <v>9</v>
      </c>
    </row>
    <row r="10" spans="2:9" x14ac:dyDescent="0.25">
      <c r="B10" s="16">
        <v>1</v>
      </c>
      <c r="C10" s="16" t="s">
        <v>131</v>
      </c>
      <c r="D10" s="16" t="s">
        <v>15</v>
      </c>
      <c r="E10" s="2">
        <v>1.8</v>
      </c>
    </row>
    <row r="11" spans="2:9" x14ac:dyDescent="0.25">
      <c r="B11" s="16">
        <f>B10+1</f>
        <v>2</v>
      </c>
      <c r="C11" s="16" t="s">
        <v>142</v>
      </c>
      <c r="D11" s="16" t="s">
        <v>15</v>
      </c>
      <c r="E11" s="2">
        <v>3</v>
      </c>
    </row>
    <row r="12" spans="2:9" x14ac:dyDescent="0.25">
      <c r="B12" s="16">
        <f t="shared" ref="B12:B40" si="0">B11+1</f>
        <v>3</v>
      </c>
      <c r="C12" s="16" t="s">
        <v>143</v>
      </c>
      <c r="D12" s="16" t="s">
        <v>16</v>
      </c>
      <c r="E12" s="2">
        <v>2</v>
      </c>
    </row>
    <row r="13" spans="2:9" x14ac:dyDescent="0.25">
      <c r="B13" s="16">
        <f t="shared" si="0"/>
        <v>4</v>
      </c>
      <c r="C13" s="16" t="s">
        <v>144</v>
      </c>
      <c r="D13" s="16" t="s">
        <v>15</v>
      </c>
      <c r="E13" s="2">
        <v>3</v>
      </c>
    </row>
    <row r="14" spans="2:9" x14ac:dyDescent="0.25">
      <c r="B14" s="16">
        <f t="shared" si="0"/>
        <v>5</v>
      </c>
      <c r="C14" s="16" t="s">
        <v>145</v>
      </c>
      <c r="D14" s="16" t="s">
        <v>15</v>
      </c>
      <c r="E14" s="2">
        <v>3</v>
      </c>
    </row>
    <row r="15" spans="2:9" x14ac:dyDescent="0.25">
      <c r="B15" s="16">
        <f t="shared" si="0"/>
        <v>6</v>
      </c>
      <c r="C15" s="16" t="s">
        <v>146</v>
      </c>
      <c r="D15" s="16" t="s">
        <v>15</v>
      </c>
      <c r="E15" s="2">
        <v>3</v>
      </c>
    </row>
    <row r="16" spans="2:9" x14ac:dyDescent="0.25">
      <c r="B16" s="16">
        <f t="shared" si="0"/>
        <v>7</v>
      </c>
      <c r="C16" s="16" t="s">
        <v>147</v>
      </c>
      <c r="D16" s="16" t="s">
        <v>15</v>
      </c>
      <c r="E16" s="2">
        <v>3</v>
      </c>
    </row>
    <row r="17" spans="2:5" x14ac:dyDescent="0.25">
      <c r="B17" s="16">
        <f t="shared" si="0"/>
        <v>8</v>
      </c>
      <c r="C17" s="16" t="s">
        <v>148</v>
      </c>
      <c r="D17" s="16" t="s">
        <v>15</v>
      </c>
      <c r="E17" s="2">
        <v>3.5</v>
      </c>
    </row>
    <row r="18" spans="2:5" x14ac:dyDescent="0.25">
      <c r="B18" s="16">
        <f t="shared" si="0"/>
        <v>9</v>
      </c>
      <c r="C18" s="16" t="s">
        <v>149</v>
      </c>
      <c r="D18" s="16" t="s">
        <v>15</v>
      </c>
      <c r="E18" s="2" t="s">
        <v>97</v>
      </c>
    </row>
    <row r="19" spans="2:5" x14ac:dyDescent="0.25">
      <c r="B19" s="16">
        <f t="shared" si="0"/>
        <v>10</v>
      </c>
      <c r="C19" s="16" t="s">
        <v>150</v>
      </c>
      <c r="D19" s="16" t="s">
        <v>15</v>
      </c>
      <c r="E19" s="2" t="s">
        <v>97</v>
      </c>
    </row>
    <row r="20" spans="2:5" x14ac:dyDescent="0.25">
      <c r="B20" s="16">
        <f t="shared" si="0"/>
        <v>11</v>
      </c>
      <c r="C20" s="16" t="s">
        <v>151</v>
      </c>
      <c r="D20" s="16" t="s">
        <v>17</v>
      </c>
      <c r="E20" s="2">
        <v>1.5</v>
      </c>
    </row>
    <row r="21" spans="2:5" x14ac:dyDescent="0.25">
      <c r="B21" s="16">
        <f t="shared" si="0"/>
        <v>12</v>
      </c>
      <c r="C21" s="16" t="s">
        <v>152</v>
      </c>
      <c r="D21" s="16" t="s">
        <v>15</v>
      </c>
      <c r="E21" s="2">
        <v>3</v>
      </c>
    </row>
    <row r="22" spans="2:5" x14ac:dyDescent="0.25">
      <c r="B22" s="16">
        <f t="shared" si="0"/>
        <v>13</v>
      </c>
      <c r="C22" s="16" t="s">
        <v>153</v>
      </c>
      <c r="D22" s="16" t="s">
        <v>15</v>
      </c>
      <c r="E22" s="2">
        <v>4.5</v>
      </c>
    </row>
    <row r="23" spans="2:5" x14ac:dyDescent="0.25">
      <c r="B23" s="16">
        <f t="shared" si="0"/>
        <v>14</v>
      </c>
      <c r="C23" s="16" t="s">
        <v>154</v>
      </c>
      <c r="D23" s="16" t="s">
        <v>15</v>
      </c>
      <c r="E23" s="2">
        <v>2</v>
      </c>
    </row>
    <row r="24" spans="2:5" x14ac:dyDescent="0.25">
      <c r="B24" s="16">
        <f t="shared" si="0"/>
        <v>15</v>
      </c>
      <c r="C24" s="16" t="s">
        <v>155</v>
      </c>
      <c r="D24" s="16" t="s">
        <v>15</v>
      </c>
      <c r="E24" s="2">
        <v>1.5</v>
      </c>
    </row>
    <row r="25" spans="2:5" x14ac:dyDescent="0.25">
      <c r="B25" s="16">
        <f t="shared" si="0"/>
        <v>16</v>
      </c>
      <c r="C25" s="16" t="s">
        <v>156</v>
      </c>
      <c r="D25" s="16" t="s">
        <v>15</v>
      </c>
      <c r="E25" s="2" t="s">
        <v>97</v>
      </c>
    </row>
    <row r="26" spans="2:5" x14ac:dyDescent="0.25">
      <c r="B26" s="16">
        <f t="shared" si="0"/>
        <v>17</v>
      </c>
      <c r="C26" s="16" t="s">
        <v>157</v>
      </c>
      <c r="D26" s="16" t="s">
        <v>15</v>
      </c>
      <c r="E26" s="2">
        <v>5</v>
      </c>
    </row>
    <row r="27" spans="2:5" x14ac:dyDescent="0.25">
      <c r="B27" s="16">
        <f t="shared" si="0"/>
        <v>18</v>
      </c>
      <c r="C27" s="16" t="s">
        <v>158</v>
      </c>
      <c r="D27" s="16" t="s">
        <v>15</v>
      </c>
      <c r="E27" s="2">
        <v>5</v>
      </c>
    </row>
    <row r="28" spans="2:5" x14ac:dyDescent="0.25">
      <c r="B28" s="16">
        <f t="shared" si="0"/>
        <v>19</v>
      </c>
      <c r="C28" s="16" t="s">
        <v>159</v>
      </c>
      <c r="D28" s="16" t="s">
        <v>15</v>
      </c>
      <c r="E28" s="2" t="s">
        <v>97</v>
      </c>
    </row>
    <row r="29" spans="2:5" x14ac:dyDescent="0.25">
      <c r="B29" s="16">
        <f t="shared" si="0"/>
        <v>20</v>
      </c>
      <c r="C29" s="16" t="s">
        <v>160</v>
      </c>
      <c r="D29" s="16" t="s">
        <v>18</v>
      </c>
      <c r="E29" s="2" t="s">
        <v>97</v>
      </c>
    </row>
    <row r="30" spans="2:5" x14ac:dyDescent="0.25">
      <c r="B30" s="16">
        <f t="shared" si="0"/>
        <v>21</v>
      </c>
      <c r="C30" s="16" t="s">
        <v>161</v>
      </c>
      <c r="D30" s="16" t="s">
        <v>15</v>
      </c>
      <c r="E30" s="2">
        <v>1.5</v>
      </c>
    </row>
    <row r="31" spans="2:5" x14ac:dyDescent="0.25">
      <c r="B31" s="16">
        <f t="shared" si="0"/>
        <v>22</v>
      </c>
      <c r="C31" s="16" t="s">
        <v>171</v>
      </c>
      <c r="D31" s="16" t="s">
        <v>15</v>
      </c>
      <c r="E31" s="2">
        <v>1.5</v>
      </c>
    </row>
    <row r="32" spans="2:5" x14ac:dyDescent="0.25">
      <c r="B32" s="16">
        <f>B31+1</f>
        <v>23</v>
      </c>
      <c r="C32" s="16" t="s">
        <v>172</v>
      </c>
      <c r="D32" s="16" t="s">
        <v>15</v>
      </c>
      <c r="E32" s="2">
        <v>3</v>
      </c>
    </row>
    <row r="33" spans="2:5" x14ac:dyDescent="0.25">
      <c r="B33" s="16">
        <f t="shared" si="0"/>
        <v>24</v>
      </c>
      <c r="C33" s="16" t="s">
        <v>162</v>
      </c>
      <c r="D33" s="16" t="s">
        <v>15</v>
      </c>
      <c r="E33" s="2" t="s">
        <v>97</v>
      </c>
    </row>
    <row r="34" spans="2:5" x14ac:dyDescent="0.25">
      <c r="B34" s="16">
        <f t="shared" si="0"/>
        <v>25</v>
      </c>
      <c r="C34" s="16" t="s">
        <v>163</v>
      </c>
      <c r="D34" s="16" t="s">
        <v>15</v>
      </c>
      <c r="E34" s="2">
        <v>13</v>
      </c>
    </row>
    <row r="35" spans="2:5" x14ac:dyDescent="0.25">
      <c r="B35" s="16">
        <f t="shared" si="0"/>
        <v>26</v>
      </c>
      <c r="C35" s="16" t="s">
        <v>164</v>
      </c>
      <c r="D35" s="16" t="s">
        <v>15</v>
      </c>
      <c r="E35" s="2">
        <v>3</v>
      </c>
    </row>
    <row r="36" spans="2:5" x14ac:dyDescent="0.25">
      <c r="B36" s="16">
        <f t="shared" si="0"/>
        <v>27</v>
      </c>
      <c r="C36" s="16" t="s">
        <v>165</v>
      </c>
      <c r="D36" s="16" t="s">
        <v>15</v>
      </c>
      <c r="E36" s="2">
        <v>5</v>
      </c>
    </row>
    <row r="37" spans="2:5" x14ac:dyDescent="0.25">
      <c r="B37" s="16">
        <f t="shared" si="0"/>
        <v>28</v>
      </c>
      <c r="C37" s="16" t="s">
        <v>166</v>
      </c>
      <c r="D37" s="16" t="s">
        <v>15</v>
      </c>
      <c r="E37" s="2">
        <v>2.5</v>
      </c>
    </row>
    <row r="38" spans="2:5" x14ac:dyDescent="0.25">
      <c r="B38" s="16">
        <f t="shared" si="0"/>
        <v>29</v>
      </c>
      <c r="C38" s="16" t="s">
        <v>167</v>
      </c>
      <c r="D38" s="16" t="s">
        <v>15</v>
      </c>
      <c r="E38" s="2">
        <v>4</v>
      </c>
    </row>
    <row r="39" spans="2:5" x14ac:dyDescent="0.25">
      <c r="B39" s="16">
        <f t="shared" si="0"/>
        <v>30</v>
      </c>
      <c r="C39" s="16" t="s">
        <v>168</v>
      </c>
      <c r="D39" s="16" t="s">
        <v>15</v>
      </c>
      <c r="E39" s="2">
        <v>16</v>
      </c>
    </row>
    <row r="40" spans="2:5" x14ac:dyDescent="0.25">
      <c r="B40" s="16">
        <f t="shared" si="0"/>
        <v>31</v>
      </c>
      <c r="C40" s="16" t="s">
        <v>169</v>
      </c>
      <c r="D40" s="16" t="s">
        <v>19</v>
      </c>
      <c r="E40" s="2">
        <v>5</v>
      </c>
    </row>
  </sheetData>
  <sheetProtection algorithmName="SHA-512" hashValue="BfHOx7vYZfmp+8Hq3whjgiNgH5o/BxXE3DfdTIrFbABkREUzga+tY3PONXewd1B0nyAgqHQRDW5V5Y0clsDVHA==" saltValue="uCDoV3fItPJz+TVgh0NrUw==" spinCount="100000" sheet="1" objects="1" scenarios="1"/>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7" t="s">
        <v>51</v>
      </c>
      <c r="D2" s="98"/>
    </row>
    <row r="3" spans="2:9" ht="15.75" thickBot="1" x14ac:dyDescent="0.3"/>
    <row r="4" spans="2:9" x14ac:dyDescent="0.25">
      <c r="B4" s="85" t="s">
        <v>0</v>
      </c>
      <c r="C4" s="86"/>
      <c r="D4" s="87" t="s">
        <v>52</v>
      </c>
      <c r="E4" s="88"/>
      <c r="F4" s="88"/>
      <c r="G4" s="88"/>
      <c r="H4" s="88"/>
      <c r="I4" s="89"/>
    </row>
    <row r="5" spans="2:9" x14ac:dyDescent="0.25">
      <c r="B5" s="90" t="s">
        <v>53</v>
      </c>
      <c r="C5" s="91"/>
      <c r="D5" s="92" t="s">
        <v>54</v>
      </c>
      <c r="E5" s="93"/>
      <c r="F5" s="93"/>
      <c r="G5" s="93"/>
      <c r="H5" s="93"/>
      <c r="I5" s="94"/>
    </row>
    <row r="6" spans="2:9" x14ac:dyDescent="0.25">
      <c r="B6" s="90" t="s">
        <v>2</v>
      </c>
      <c r="C6" s="91"/>
      <c r="D6" s="92" t="s">
        <v>55</v>
      </c>
      <c r="E6" s="93"/>
      <c r="F6" s="93"/>
      <c r="G6" s="93"/>
      <c r="H6" s="93"/>
      <c r="I6" s="94"/>
    </row>
    <row r="7" spans="2:9" ht="15.75" thickBot="1" x14ac:dyDescent="0.3">
      <c r="B7" s="80" t="s">
        <v>3</v>
      </c>
      <c r="C7" s="81"/>
      <c r="D7" s="82" t="s">
        <v>56</v>
      </c>
      <c r="E7" s="83"/>
      <c r="F7" s="83"/>
      <c r="G7" s="83"/>
      <c r="H7" s="83"/>
      <c r="I7" s="84"/>
    </row>
    <row r="9" spans="2:9" x14ac:dyDescent="0.25">
      <c r="B9" s="16" t="s">
        <v>4</v>
      </c>
      <c r="C9" s="16" t="s">
        <v>170</v>
      </c>
      <c r="D9" s="16" t="s">
        <v>5</v>
      </c>
      <c r="E9" s="2" t="s">
        <v>7</v>
      </c>
      <c r="G9" s="99" t="s">
        <v>9</v>
      </c>
      <c r="H9" s="99"/>
      <c r="I9" s="4">
        <v>10</v>
      </c>
    </row>
    <row r="10" spans="2:9" x14ac:dyDescent="0.25">
      <c r="B10" s="16">
        <v>1</v>
      </c>
      <c r="C10" s="16" t="s">
        <v>131</v>
      </c>
      <c r="D10" s="16" t="s">
        <v>15</v>
      </c>
      <c r="E10" s="2">
        <v>2.5</v>
      </c>
    </row>
    <row r="11" spans="2:9" x14ac:dyDescent="0.25">
      <c r="B11" s="16">
        <f>B10+1</f>
        <v>2</v>
      </c>
      <c r="C11" s="16" t="s">
        <v>142</v>
      </c>
      <c r="D11" s="16" t="s">
        <v>15</v>
      </c>
      <c r="E11" s="2">
        <v>3.6</v>
      </c>
    </row>
    <row r="12" spans="2:9" x14ac:dyDescent="0.25">
      <c r="B12" s="16">
        <f t="shared" ref="B12:B40" si="0">B11+1</f>
        <v>3</v>
      </c>
      <c r="C12" s="16" t="s">
        <v>143</v>
      </c>
      <c r="D12" s="16" t="s">
        <v>16</v>
      </c>
      <c r="E12" s="2">
        <v>2</v>
      </c>
    </row>
    <row r="13" spans="2:9" x14ac:dyDescent="0.25">
      <c r="B13" s="16">
        <f t="shared" si="0"/>
        <v>4</v>
      </c>
      <c r="C13" s="16" t="s">
        <v>144</v>
      </c>
      <c r="D13" s="16" t="s">
        <v>15</v>
      </c>
      <c r="E13" s="2">
        <v>2.95</v>
      </c>
    </row>
    <row r="14" spans="2:9" x14ac:dyDescent="0.25">
      <c r="B14" s="16">
        <f t="shared" si="0"/>
        <v>5</v>
      </c>
      <c r="C14" s="16" t="s">
        <v>145</v>
      </c>
      <c r="D14" s="16" t="s">
        <v>15</v>
      </c>
      <c r="E14" s="2">
        <v>3.5</v>
      </c>
    </row>
    <row r="15" spans="2:9" x14ac:dyDescent="0.25">
      <c r="B15" s="16">
        <f t="shared" si="0"/>
        <v>6</v>
      </c>
      <c r="C15" s="16" t="s">
        <v>146</v>
      </c>
      <c r="D15" s="16" t="s">
        <v>15</v>
      </c>
      <c r="E15" s="2">
        <v>3.99</v>
      </c>
    </row>
    <row r="16" spans="2:9" x14ac:dyDescent="0.25">
      <c r="B16" s="16">
        <f t="shared" si="0"/>
        <v>7</v>
      </c>
      <c r="C16" s="16" t="s">
        <v>147</v>
      </c>
      <c r="D16" s="16" t="s">
        <v>15</v>
      </c>
      <c r="E16" s="2">
        <v>3.6</v>
      </c>
    </row>
    <row r="17" spans="2:5" x14ac:dyDescent="0.25">
      <c r="B17" s="16">
        <f t="shared" si="0"/>
        <v>8</v>
      </c>
      <c r="C17" s="16" t="s">
        <v>148</v>
      </c>
      <c r="D17" s="16" t="s">
        <v>15</v>
      </c>
      <c r="E17" s="2">
        <v>2.99</v>
      </c>
    </row>
    <row r="18" spans="2:5" x14ac:dyDescent="0.25">
      <c r="B18" s="16">
        <f t="shared" si="0"/>
        <v>9</v>
      </c>
      <c r="C18" s="16" t="s">
        <v>149</v>
      </c>
      <c r="D18" s="16" t="s">
        <v>15</v>
      </c>
      <c r="E18" s="2" t="s">
        <v>97</v>
      </c>
    </row>
    <row r="19" spans="2:5" x14ac:dyDescent="0.25">
      <c r="B19" s="16">
        <f t="shared" si="0"/>
        <v>10</v>
      </c>
      <c r="C19" s="16" t="s">
        <v>150</v>
      </c>
      <c r="D19" s="16" t="s">
        <v>15</v>
      </c>
      <c r="E19" s="2" t="s">
        <v>97</v>
      </c>
    </row>
    <row r="20" spans="2:5" x14ac:dyDescent="0.25">
      <c r="B20" s="16">
        <f t="shared" si="0"/>
        <v>11</v>
      </c>
      <c r="C20" s="16" t="s">
        <v>151</v>
      </c>
      <c r="D20" s="16" t="s">
        <v>17</v>
      </c>
      <c r="E20" s="2">
        <v>4.5</v>
      </c>
    </row>
    <row r="21" spans="2:5" x14ac:dyDescent="0.25">
      <c r="B21" s="16">
        <f t="shared" si="0"/>
        <v>12</v>
      </c>
      <c r="C21" s="16" t="s">
        <v>152</v>
      </c>
      <c r="D21" s="16" t="s">
        <v>15</v>
      </c>
      <c r="E21" s="2">
        <v>5.75</v>
      </c>
    </row>
    <row r="22" spans="2:5" x14ac:dyDescent="0.25">
      <c r="B22" s="16">
        <f t="shared" si="0"/>
        <v>13</v>
      </c>
      <c r="C22" s="16" t="s">
        <v>153</v>
      </c>
      <c r="D22" s="16" t="s">
        <v>15</v>
      </c>
      <c r="E22" s="2">
        <v>4.8</v>
      </c>
    </row>
    <row r="23" spans="2:5" x14ac:dyDescent="0.25">
      <c r="B23" s="16">
        <f t="shared" si="0"/>
        <v>14</v>
      </c>
      <c r="C23" s="16" t="s">
        <v>154</v>
      </c>
      <c r="D23" s="16" t="s">
        <v>15</v>
      </c>
      <c r="E23" s="2">
        <v>2.7</v>
      </c>
    </row>
    <row r="24" spans="2:5" x14ac:dyDescent="0.25">
      <c r="B24" s="16">
        <f t="shared" si="0"/>
        <v>15</v>
      </c>
      <c r="C24" s="16" t="s">
        <v>155</v>
      </c>
      <c r="D24" s="16" t="s">
        <v>15</v>
      </c>
      <c r="E24" s="2">
        <v>2</v>
      </c>
    </row>
    <row r="25" spans="2:5" x14ac:dyDescent="0.25">
      <c r="B25" s="16">
        <f t="shared" si="0"/>
        <v>16</v>
      </c>
      <c r="C25" s="16" t="s">
        <v>156</v>
      </c>
      <c r="D25" s="16" t="s">
        <v>15</v>
      </c>
      <c r="E25" s="2" t="s">
        <v>97</v>
      </c>
    </row>
    <row r="26" spans="2:5" x14ac:dyDescent="0.25">
      <c r="B26" s="16">
        <f t="shared" si="0"/>
        <v>17</v>
      </c>
      <c r="C26" s="16" t="s">
        <v>157</v>
      </c>
      <c r="D26" s="16" t="s">
        <v>15</v>
      </c>
      <c r="E26" s="2">
        <v>6.5</v>
      </c>
    </row>
    <row r="27" spans="2:5" x14ac:dyDescent="0.25">
      <c r="B27" s="16">
        <f t="shared" si="0"/>
        <v>18</v>
      </c>
      <c r="C27" s="16" t="s">
        <v>158</v>
      </c>
      <c r="D27" s="16" t="s">
        <v>15</v>
      </c>
      <c r="E27" s="2" t="s">
        <v>97</v>
      </c>
    </row>
    <row r="28" spans="2:5" x14ac:dyDescent="0.25">
      <c r="B28" s="16">
        <f t="shared" si="0"/>
        <v>19</v>
      </c>
      <c r="C28" s="16" t="s">
        <v>159</v>
      </c>
      <c r="D28" s="16" t="s">
        <v>15</v>
      </c>
      <c r="E28" s="2" t="s">
        <v>97</v>
      </c>
    </row>
    <row r="29" spans="2:5" x14ac:dyDescent="0.25">
      <c r="B29" s="16">
        <f t="shared" si="0"/>
        <v>20</v>
      </c>
      <c r="C29" s="16" t="s">
        <v>160</v>
      </c>
      <c r="D29" s="16" t="s">
        <v>18</v>
      </c>
      <c r="E29" s="2" t="s">
        <v>97</v>
      </c>
    </row>
    <row r="30" spans="2:5" x14ac:dyDescent="0.25">
      <c r="B30" s="16">
        <f t="shared" si="0"/>
        <v>21</v>
      </c>
      <c r="C30" s="16" t="s">
        <v>161</v>
      </c>
      <c r="D30" s="16" t="s">
        <v>15</v>
      </c>
      <c r="E30" s="2">
        <v>3.5</v>
      </c>
    </row>
    <row r="31" spans="2:5" x14ac:dyDescent="0.25">
      <c r="B31" s="16">
        <f t="shared" si="0"/>
        <v>22</v>
      </c>
      <c r="C31" s="16" t="s">
        <v>171</v>
      </c>
      <c r="D31" s="16" t="s">
        <v>15</v>
      </c>
      <c r="E31" s="2">
        <v>3.5</v>
      </c>
    </row>
    <row r="32" spans="2:5" x14ac:dyDescent="0.25">
      <c r="B32" s="16">
        <f>B31+1</f>
        <v>23</v>
      </c>
      <c r="C32" s="16" t="s">
        <v>172</v>
      </c>
      <c r="D32" s="16" t="s">
        <v>15</v>
      </c>
      <c r="E32" s="2">
        <v>7.7</v>
      </c>
    </row>
    <row r="33" spans="2:5" x14ac:dyDescent="0.25">
      <c r="B33" s="16">
        <f t="shared" si="0"/>
        <v>24</v>
      </c>
      <c r="C33" s="16" t="s">
        <v>162</v>
      </c>
      <c r="D33" s="16" t="s">
        <v>15</v>
      </c>
      <c r="E33" s="2" t="s">
        <v>97</v>
      </c>
    </row>
    <row r="34" spans="2:5" x14ac:dyDescent="0.25">
      <c r="B34" s="16">
        <f t="shared" si="0"/>
        <v>25</v>
      </c>
      <c r="C34" s="16" t="s">
        <v>163</v>
      </c>
      <c r="D34" s="16" t="s">
        <v>15</v>
      </c>
      <c r="E34" s="2">
        <v>19</v>
      </c>
    </row>
    <row r="35" spans="2:5" x14ac:dyDescent="0.25">
      <c r="B35" s="16">
        <f t="shared" si="0"/>
        <v>26</v>
      </c>
      <c r="C35" s="16" t="s">
        <v>164</v>
      </c>
      <c r="D35" s="16" t="s">
        <v>15</v>
      </c>
      <c r="E35" s="2">
        <v>3.6</v>
      </c>
    </row>
    <row r="36" spans="2:5" x14ac:dyDescent="0.25">
      <c r="B36" s="16">
        <f t="shared" si="0"/>
        <v>27</v>
      </c>
      <c r="C36" s="16" t="s">
        <v>165</v>
      </c>
      <c r="D36" s="16" t="s">
        <v>15</v>
      </c>
      <c r="E36" s="2">
        <v>12</v>
      </c>
    </row>
    <row r="37" spans="2:5" x14ac:dyDescent="0.25">
      <c r="B37" s="16">
        <f t="shared" si="0"/>
        <v>28</v>
      </c>
      <c r="C37" s="16" t="s">
        <v>166</v>
      </c>
      <c r="D37" s="16" t="s">
        <v>15</v>
      </c>
      <c r="E37" s="2">
        <v>3</v>
      </c>
    </row>
    <row r="38" spans="2:5" x14ac:dyDescent="0.25">
      <c r="B38" s="16">
        <f t="shared" si="0"/>
        <v>29</v>
      </c>
      <c r="C38" s="16" t="s">
        <v>167</v>
      </c>
      <c r="D38" s="16" t="s">
        <v>15</v>
      </c>
      <c r="E38" s="2">
        <v>6.8</v>
      </c>
    </row>
    <row r="39" spans="2:5" x14ac:dyDescent="0.25">
      <c r="B39" s="16">
        <f t="shared" si="0"/>
        <v>30</v>
      </c>
      <c r="C39" s="16" t="s">
        <v>168</v>
      </c>
      <c r="D39" s="16" t="s">
        <v>15</v>
      </c>
      <c r="E39" s="2">
        <v>10</v>
      </c>
    </row>
    <row r="40" spans="2:5" x14ac:dyDescent="0.25">
      <c r="B40" s="16">
        <f t="shared" si="0"/>
        <v>31</v>
      </c>
      <c r="C40" s="16" t="s">
        <v>169</v>
      </c>
      <c r="D40" s="16" t="s">
        <v>19</v>
      </c>
      <c r="E40" s="2">
        <v>12</v>
      </c>
    </row>
  </sheetData>
  <sheetProtection algorithmName="SHA-512" hashValue="o20yI45vZeJBWWrml6z9rTZpC2IwPYOSiTAUECqn8X+r8wVhOewjdZinfcSRZLNhxJp6eF20O/wQ8BJYRzVZhA==" saltValue="kvW8VIOjOHcUYdJq3mm/pg==" spinCount="100000" sheet="1" objects="1" scenarios="1"/>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workbookViewId="0">
      <selection activeCell="B1" sqref="B1:E1"/>
    </sheetView>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7" t="s">
        <v>51</v>
      </c>
      <c r="D2" s="98"/>
    </row>
    <row r="3" spans="2:9" ht="15.75" thickBot="1" x14ac:dyDescent="0.3"/>
    <row r="4" spans="2:9" x14ac:dyDescent="0.25">
      <c r="B4" s="85" t="s">
        <v>0</v>
      </c>
      <c r="C4" s="86"/>
      <c r="D4" s="87" t="s">
        <v>57</v>
      </c>
      <c r="E4" s="88"/>
      <c r="F4" s="88"/>
      <c r="G4" s="88"/>
      <c r="H4" s="88"/>
      <c r="I4" s="89"/>
    </row>
    <row r="5" spans="2:9" x14ac:dyDescent="0.25">
      <c r="B5" s="90" t="s">
        <v>1</v>
      </c>
      <c r="C5" s="91"/>
      <c r="D5" s="92" t="s">
        <v>58</v>
      </c>
      <c r="E5" s="93"/>
      <c r="F5" s="93"/>
      <c r="G5" s="93"/>
      <c r="H5" s="93"/>
      <c r="I5" s="94"/>
    </row>
    <row r="6" spans="2:9" x14ac:dyDescent="0.25">
      <c r="B6" s="90" t="s">
        <v>2</v>
      </c>
      <c r="C6" s="91"/>
      <c r="D6" s="92" t="s">
        <v>59</v>
      </c>
      <c r="E6" s="93"/>
      <c r="F6" s="93"/>
      <c r="G6" s="93"/>
      <c r="H6" s="93"/>
      <c r="I6" s="94"/>
    </row>
    <row r="7" spans="2:9" ht="15.75" thickBot="1" x14ac:dyDescent="0.3">
      <c r="B7" s="80" t="s">
        <v>3</v>
      </c>
      <c r="C7" s="81"/>
      <c r="D7" s="82" t="s">
        <v>60</v>
      </c>
      <c r="E7" s="83"/>
      <c r="F7" s="83"/>
      <c r="G7" s="83"/>
      <c r="H7" s="83"/>
      <c r="I7" s="84"/>
    </row>
    <row r="9" spans="2:9" x14ac:dyDescent="0.25">
      <c r="B9" s="16" t="s">
        <v>4</v>
      </c>
      <c r="C9" s="16" t="s">
        <v>170</v>
      </c>
      <c r="D9" s="16" t="s">
        <v>5</v>
      </c>
      <c r="E9" s="2" t="s">
        <v>7</v>
      </c>
      <c r="G9" s="99" t="s">
        <v>9</v>
      </c>
      <c r="H9" s="99"/>
      <c r="I9" s="4">
        <v>11</v>
      </c>
    </row>
    <row r="10" spans="2:9" x14ac:dyDescent="0.25">
      <c r="B10" s="16">
        <v>1</v>
      </c>
      <c r="C10" s="16" t="s">
        <v>131</v>
      </c>
      <c r="D10" s="16" t="s">
        <v>15</v>
      </c>
      <c r="E10" s="2">
        <v>2.1</v>
      </c>
    </row>
    <row r="11" spans="2:9" x14ac:dyDescent="0.25">
      <c r="B11" s="16">
        <f>B10+1</f>
        <v>2</v>
      </c>
      <c r="C11" s="16" t="s">
        <v>142</v>
      </c>
      <c r="D11" s="16" t="s">
        <v>15</v>
      </c>
      <c r="E11" s="2">
        <v>4.9800000000000004</v>
      </c>
    </row>
    <row r="12" spans="2:9" x14ac:dyDescent="0.25">
      <c r="B12" s="16">
        <f t="shared" ref="B12:B40" si="0">B11+1</f>
        <v>3</v>
      </c>
      <c r="C12" s="16" t="s">
        <v>143</v>
      </c>
      <c r="D12" s="16" t="s">
        <v>16</v>
      </c>
      <c r="E12" s="2">
        <v>2</v>
      </c>
    </row>
    <row r="13" spans="2:9" x14ac:dyDescent="0.25">
      <c r="B13" s="16">
        <f t="shared" si="0"/>
        <v>4</v>
      </c>
      <c r="C13" s="16" t="s">
        <v>144</v>
      </c>
      <c r="D13" s="16" t="s">
        <v>15</v>
      </c>
      <c r="E13" s="2">
        <v>2.98</v>
      </c>
    </row>
    <row r="14" spans="2:9" x14ac:dyDescent="0.25">
      <c r="B14" s="16">
        <f t="shared" si="0"/>
        <v>5</v>
      </c>
      <c r="C14" s="16" t="s">
        <v>145</v>
      </c>
      <c r="D14" s="16" t="s">
        <v>15</v>
      </c>
      <c r="E14" s="2">
        <v>2.98</v>
      </c>
    </row>
    <row r="15" spans="2:9" x14ac:dyDescent="0.25">
      <c r="B15" s="16">
        <f t="shared" si="0"/>
        <v>6</v>
      </c>
      <c r="C15" s="16" t="s">
        <v>146</v>
      </c>
      <c r="D15" s="16" t="s">
        <v>15</v>
      </c>
      <c r="E15" s="2" t="s">
        <v>97</v>
      </c>
    </row>
    <row r="16" spans="2:9" x14ac:dyDescent="0.25">
      <c r="B16" s="16">
        <f t="shared" si="0"/>
        <v>7</v>
      </c>
      <c r="C16" s="16" t="s">
        <v>147</v>
      </c>
      <c r="D16" s="16" t="s">
        <v>15</v>
      </c>
      <c r="E16" s="2">
        <v>5.98</v>
      </c>
    </row>
    <row r="17" spans="2:5" x14ac:dyDescent="0.25">
      <c r="B17" s="16">
        <f t="shared" si="0"/>
        <v>8</v>
      </c>
      <c r="C17" s="16" t="s">
        <v>148</v>
      </c>
      <c r="D17" s="16" t="s">
        <v>15</v>
      </c>
      <c r="E17" s="2">
        <v>3.69</v>
      </c>
    </row>
    <row r="18" spans="2:5" x14ac:dyDescent="0.25">
      <c r="B18" s="16">
        <f t="shared" si="0"/>
        <v>9</v>
      </c>
      <c r="C18" s="16" t="s">
        <v>149</v>
      </c>
      <c r="D18" s="16" t="s">
        <v>15</v>
      </c>
      <c r="E18" s="2">
        <v>24.9</v>
      </c>
    </row>
    <row r="19" spans="2:5" x14ac:dyDescent="0.25">
      <c r="B19" s="16">
        <f t="shared" si="0"/>
        <v>10</v>
      </c>
      <c r="C19" s="16" t="s">
        <v>150</v>
      </c>
      <c r="D19" s="16" t="s">
        <v>15</v>
      </c>
      <c r="E19" s="2" t="s">
        <v>97</v>
      </c>
    </row>
    <row r="20" spans="2:5" x14ac:dyDescent="0.25">
      <c r="B20" s="16">
        <f t="shared" si="0"/>
        <v>11</v>
      </c>
      <c r="C20" s="16" t="s">
        <v>151</v>
      </c>
      <c r="D20" s="16" t="s">
        <v>17</v>
      </c>
      <c r="E20" s="2" t="s">
        <v>97</v>
      </c>
    </row>
    <row r="21" spans="2:5" x14ac:dyDescent="0.25">
      <c r="B21" s="16">
        <f t="shared" si="0"/>
        <v>12</v>
      </c>
      <c r="C21" s="16" t="s">
        <v>152</v>
      </c>
      <c r="D21" s="16" t="s">
        <v>15</v>
      </c>
      <c r="E21" s="2">
        <v>4.79</v>
      </c>
    </row>
    <row r="22" spans="2:5" x14ac:dyDescent="0.25">
      <c r="B22" s="16">
        <f t="shared" si="0"/>
        <v>13</v>
      </c>
      <c r="C22" s="16" t="s">
        <v>153</v>
      </c>
      <c r="D22" s="16" t="s">
        <v>15</v>
      </c>
      <c r="E22" s="2">
        <v>4.29</v>
      </c>
    </row>
    <row r="23" spans="2:5" x14ac:dyDescent="0.25">
      <c r="B23" s="16">
        <f t="shared" si="0"/>
        <v>14</v>
      </c>
      <c r="C23" s="16" t="s">
        <v>154</v>
      </c>
      <c r="D23" s="16" t="s">
        <v>15</v>
      </c>
      <c r="E23" s="2">
        <v>2.98</v>
      </c>
    </row>
    <row r="24" spans="2:5" x14ac:dyDescent="0.25">
      <c r="B24" s="16">
        <f t="shared" si="0"/>
        <v>15</v>
      </c>
      <c r="C24" s="16" t="s">
        <v>155</v>
      </c>
      <c r="D24" s="16" t="s">
        <v>15</v>
      </c>
      <c r="E24" s="2" t="s">
        <v>97</v>
      </c>
    </row>
    <row r="25" spans="2:5" x14ac:dyDescent="0.25">
      <c r="B25" s="16">
        <f t="shared" si="0"/>
        <v>16</v>
      </c>
      <c r="C25" s="16" t="s">
        <v>156</v>
      </c>
      <c r="D25" s="16" t="s">
        <v>15</v>
      </c>
      <c r="E25" s="2">
        <v>24.9</v>
      </c>
    </row>
    <row r="26" spans="2:5" x14ac:dyDescent="0.25">
      <c r="B26" s="16">
        <f t="shared" si="0"/>
        <v>17</v>
      </c>
      <c r="C26" s="16" t="s">
        <v>157</v>
      </c>
      <c r="D26" s="16" t="s">
        <v>15</v>
      </c>
      <c r="E26" s="2">
        <v>4.99</v>
      </c>
    </row>
    <row r="27" spans="2:5" x14ac:dyDescent="0.25">
      <c r="B27" s="16">
        <f t="shared" si="0"/>
        <v>18</v>
      </c>
      <c r="C27" s="16" t="s">
        <v>158</v>
      </c>
      <c r="D27" s="16" t="s">
        <v>15</v>
      </c>
      <c r="E27" s="2">
        <v>6.89</v>
      </c>
    </row>
    <row r="28" spans="2:5" x14ac:dyDescent="0.25">
      <c r="B28" s="16">
        <f t="shared" si="0"/>
        <v>19</v>
      </c>
      <c r="C28" s="16" t="s">
        <v>159</v>
      </c>
      <c r="D28" s="16" t="s">
        <v>15</v>
      </c>
      <c r="E28" s="2" t="s">
        <v>97</v>
      </c>
    </row>
    <row r="29" spans="2:5" x14ac:dyDescent="0.25">
      <c r="B29" s="16">
        <f t="shared" si="0"/>
        <v>20</v>
      </c>
      <c r="C29" s="16" t="s">
        <v>160</v>
      </c>
      <c r="D29" s="16" t="s">
        <v>18</v>
      </c>
      <c r="E29" s="2" t="s">
        <v>97</v>
      </c>
    </row>
    <row r="30" spans="2:5" x14ac:dyDescent="0.25">
      <c r="B30" s="16">
        <f t="shared" si="0"/>
        <v>21</v>
      </c>
      <c r="C30" s="16" t="s">
        <v>161</v>
      </c>
      <c r="D30" s="16" t="s">
        <v>15</v>
      </c>
      <c r="E30" s="2">
        <v>4.5</v>
      </c>
    </row>
    <row r="31" spans="2:5" x14ac:dyDescent="0.25">
      <c r="B31" s="16">
        <f t="shared" si="0"/>
        <v>22</v>
      </c>
      <c r="C31" s="16" t="s">
        <v>171</v>
      </c>
      <c r="D31" s="16" t="s">
        <v>15</v>
      </c>
      <c r="E31" s="2">
        <v>4.5</v>
      </c>
    </row>
    <row r="32" spans="2:5" x14ac:dyDescent="0.25">
      <c r="B32" s="16">
        <f>B31+1</f>
        <v>23</v>
      </c>
      <c r="C32" s="16" t="s">
        <v>172</v>
      </c>
      <c r="D32" s="16" t="s">
        <v>15</v>
      </c>
      <c r="E32" s="2">
        <v>9.6</v>
      </c>
    </row>
    <row r="33" spans="2:5" x14ac:dyDescent="0.25">
      <c r="B33" s="16">
        <f t="shared" si="0"/>
        <v>24</v>
      </c>
      <c r="C33" s="16" t="s">
        <v>162</v>
      </c>
      <c r="D33" s="16" t="s">
        <v>15</v>
      </c>
      <c r="E33" s="2" t="s">
        <v>97</v>
      </c>
    </row>
    <row r="34" spans="2:5" x14ac:dyDescent="0.25">
      <c r="B34" s="16">
        <f t="shared" si="0"/>
        <v>25</v>
      </c>
      <c r="C34" s="16" t="s">
        <v>163</v>
      </c>
      <c r="D34" s="16" t="s">
        <v>15</v>
      </c>
      <c r="E34" s="2">
        <v>15</v>
      </c>
    </row>
    <row r="35" spans="2:5" x14ac:dyDescent="0.25">
      <c r="B35" s="16">
        <f t="shared" si="0"/>
        <v>26</v>
      </c>
      <c r="C35" s="16" t="s">
        <v>164</v>
      </c>
      <c r="D35" s="16" t="s">
        <v>15</v>
      </c>
      <c r="E35" s="2">
        <v>4.49</v>
      </c>
    </row>
    <row r="36" spans="2:5" x14ac:dyDescent="0.25">
      <c r="B36" s="16">
        <f t="shared" si="0"/>
        <v>27</v>
      </c>
      <c r="C36" s="16" t="s">
        <v>165</v>
      </c>
      <c r="D36" s="16" t="s">
        <v>15</v>
      </c>
      <c r="E36" s="2">
        <v>11.15</v>
      </c>
    </row>
    <row r="37" spans="2:5" x14ac:dyDescent="0.25">
      <c r="B37" s="16">
        <f t="shared" si="0"/>
        <v>28</v>
      </c>
      <c r="C37" s="16" t="s">
        <v>166</v>
      </c>
      <c r="D37" s="16" t="s">
        <v>15</v>
      </c>
      <c r="E37" s="2">
        <v>3.79</v>
      </c>
    </row>
    <row r="38" spans="2:5" x14ac:dyDescent="0.25">
      <c r="B38" s="16">
        <f t="shared" si="0"/>
        <v>29</v>
      </c>
      <c r="C38" s="16" t="s">
        <v>167</v>
      </c>
      <c r="D38" s="16" t="s">
        <v>15</v>
      </c>
      <c r="E38" s="2">
        <v>5.98</v>
      </c>
    </row>
    <row r="39" spans="2:5" x14ac:dyDescent="0.25">
      <c r="B39" s="16">
        <f t="shared" si="0"/>
        <v>30</v>
      </c>
      <c r="C39" s="16" t="s">
        <v>168</v>
      </c>
      <c r="D39" s="16" t="s">
        <v>15</v>
      </c>
      <c r="E39" s="2">
        <v>12</v>
      </c>
    </row>
    <row r="40" spans="2:5" x14ac:dyDescent="0.25">
      <c r="B40" s="16">
        <f t="shared" si="0"/>
        <v>31</v>
      </c>
      <c r="C40" s="16" t="s">
        <v>169</v>
      </c>
      <c r="D40" s="16" t="s">
        <v>19</v>
      </c>
      <c r="E40" s="2">
        <v>12.6</v>
      </c>
    </row>
  </sheetData>
  <sheetProtection algorithmName="SHA-512" hashValue="QA9X6jJXsyNZooKQ0SJNftumA0IR2fIQvvkuwX+vv6ETdOJBfRQ8Zp6AK2trR8cf3bVUVHLnojvrrpLrW7kzfQ==" saltValue="hnLMuO8MohAtPL3RnCI1EA==" spinCount="100000" sheet="1" objects="1" scenarios="1"/>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workbookViewId="0"/>
  </sheetViews>
  <sheetFormatPr defaultRowHeight="15" x14ac:dyDescent="0.25"/>
  <cols>
    <col min="3" max="3" width="35.7109375" customWidth="1"/>
    <col min="4" max="4" width="18.42578125" customWidth="1"/>
    <col min="5" max="5" width="11.7109375" customWidth="1"/>
  </cols>
  <sheetData>
    <row r="1" spans="2:9" ht="15.75" thickBot="1" x14ac:dyDescent="0.3"/>
    <row r="2" spans="2:9" ht="15.75" thickBot="1" x14ac:dyDescent="0.3">
      <c r="B2" s="3" t="s">
        <v>8</v>
      </c>
      <c r="C2" s="97" t="s">
        <v>10</v>
      </c>
      <c r="D2" s="98"/>
    </row>
    <row r="3" spans="2:9" ht="15.75" thickBot="1" x14ac:dyDescent="0.3"/>
    <row r="4" spans="2:9" x14ac:dyDescent="0.25">
      <c r="B4" s="85" t="s">
        <v>0</v>
      </c>
      <c r="C4" s="86"/>
      <c r="D4" s="87" t="s">
        <v>61</v>
      </c>
      <c r="E4" s="88"/>
      <c r="F4" s="88"/>
      <c r="G4" s="88"/>
      <c r="H4" s="88"/>
      <c r="I4" s="89"/>
    </row>
    <row r="5" spans="2:9" x14ac:dyDescent="0.25">
      <c r="B5" s="90" t="s">
        <v>1</v>
      </c>
      <c r="C5" s="91"/>
      <c r="D5" s="92"/>
      <c r="E5" s="93"/>
      <c r="F5" s="93"/>
      <c r="G5" s="93"/>
      <c r="H5" s="93"/>
      <c r="I5" s="94"/>
    </row>
    <row r="6" spans="2:9" x14ac:dyDescent="0.25">
      <c r="B6" s="90" t="s">
        <v>2</v>
      </c>
      <c r="C6" s="91"/>
      <c r="D6" s="92" t="s">
        <v>62</v>
      </c>
      <c r="E6" s="93"/>
      <c r="F6" s="93"/>
      <c r="G6" s="93"/>
      <c r="H6" s="93"/>
      <c r="I6" s="94"/>
    </row>
    <row r="7" spans="2:9" ht="15.75" thickBot="1" x14ac:dyDescent="0.3">
      <c r="B7" s="80" t="s">
        <v>3</v>
      </c>
      <c r="C7" s="81"/>
      <c r="D7" s="82" t="s">
        <v>63</v>
      </c>
      <c r="E7" s="83"/>
      <c r="F7" s="83"/>
      <c r="G7" s="83"/>
      <c r="H7" s="83"/>
      <c r="I7" s="84"/>
    </row>
    <row r="9" spans="2:9" x14ac:dyDescent="0.25">
      <c r="B9" s="16" t="s">
        <v>4</v>
      </c>
      <c r="C9" s="16" t="s">
        <v>170</v>
      </c>
      <c r="D9" s="16" t="s">
        <v>5</v>
      </c>
      <c r="E9" s="2" t="s">
        <v>7</v>
      </c>
      <c r="G9" s="99" t="s">
        <v>9</v>
      </c>
      <c r="H9" s="99"/>
      <c r="I9" s="4">
        <v>12</v>
      </c>
    </row>
    <row r="10" spans="2:9" x14ac:dyDescent="0.25">
      <c r="B10" s="16">
        <v>1</v>
      </c>
      <c r="C10" s="16" t="s">
        <v>131</v>
      </c>
      <c r="D10" s="16" t="s">
        <v>15</v>
      </c>
      <c r="E10" s="2">
        <v>2.5</v>
      </c>
    </row>
    <row r="11" spans="2:9" x14ac:dyDescent="0.25">
      <c r="B11" s="16">
        <f>B10+1</f>
        <v>2</v>
      </c>
      <c r="C11" s="16" t="s">
        <v>142</v>
      </c>
      <c r="D11" s="16" t="s">
        <v>15</v>
      </c>
      <c r="E11" s="2">
        <v>3</v>
      </c>
    </row>
    <row r="12" spans="2:9" x14ac:dyDescent="0.25">
      <c r="B12" s="16">
        <f t="shared" ref="B12:B40" si="0">B11+1</f>
        <v>3</v>
      </c>
      <c r="C12" s="16" t="s">
        <v>143</v>
      </c>
      <c r="D12" s="16" t="s">
        <v>16</v>
      </c>
      <c r="E12" s="2">
        <v>2</v>
      </c>
    </row>
    <row r="13" spans="2:9" x14ac:dyDescent="0.25">
      <c r="B13" s="16">
        <f t="shared" si="0"/>
        <v>4</v>
      </c>
      <c r="C13" s="16" t="s">
        <v>144</v>
      </c>
      <c r="D13" s="16" t="s">
        <v>15</v>
      </c>
      <c r="E13" s="2">
        <v>3.5</v>
      </c>
    </row>
    <row r="14" spans="2:9" x14ac:dyDescent="0.25">
      <c r="B14" s="16">
        <f t="shared" si="0"/>
        <v>5</v>
      </c>
      <c r="C14" s="16" t="s">
        <v>145</v>
      </c>
      <c r="D14" s="16" t="s">
        <v>15</v>
      </c>
      <c r="E14" s="2">
        <v>3</v>
      </c>
    </row>
    <row r="15" spans="2:9" x14ac:dyDescent="0.25">
      <c r="B15" s="16">
        <f t="shared" si="0"/>
        <v>6</v>
      </c>
      <c r="C15" s="16" t="s">
        <v>146</v>
      </c>
      <c r="D15" s="16" t="s">
        <v>15</v>
      </c>
      <c r="E15" s="2">
        <v>3</v>
      </c>
    </row>
    <row r="16" spans="2:9" x14ac:dyDescent="0.25">
      <c r="B16" s="16">
        <f t="shared" si="0"/>
        <v>7</v>
      </c>
      <c r="C16" s="16" t="s">
        <v>147</v>
      </c>
      <c r="D16" s="16" t="s">
        <v>15</v>
      </c>
      <c r="E16" s="2">
        <v>5</v>
      </c>
    </row>
    <row r="17" spans="2:5" x14ac:dyDescent="0.25">
      <c r="B17" s="16">
        <f t="shared" si="0"/>
        <v>8</v>
      </c>
      <c r="C17" s="16" t="s">
        <v>148</v>
      </c>
      <c r="D17" s="16" t="s">
        <v>15</v>
      </c>
      <c r="E17" s="2">
        <v>3</v>
      </c>
    </row>
    <row r="18" spans="2:5" x14ac:dyDescent="0.25">
      <c r="B18" s="16">
        <f t="shared" si="0"/>
        <v>9</v>
      </c>
      <c r="C18" s="16" t="s">
        <v>149</v>
      </c>
      <c r="D18" s="16" t="s">
        <v>15</v>
      </c>
      <c r="E18" s="2">
        <v>26.9</v>
      </c>
    </row>
    <row r="19" spans="2:5" x14ac:dyDescent="0.25">
      <c r="B19" s="16">
        <f t="shared" si="0"/>
        <v>10</v>
      </c>
      <c r="C19" s="16" t="s">
        <v>150</v>
      </c>
      <c r="D19" s="16" t="s">
        <v>15</v>
      </c>
      <c r="E19" s="2">
        <v>17</v>
      </c>
    </row>
    <row r="20" spans="2:5" x14ac:dyDescent="0.25">
      <c r="B20" s="16">
        <f t="shared" si="0"/>
        <v>11</v>
      </c>
      <c r="C20" s="16" t="s">
        <v>151</v>
      </c>
      <c r="D20" s="16" t="s">
        <v>17</v>
      </c>
      <c r="E20" s="2">
        <v>4</v>
      </c>
    </row>
    <row r="21" spans="2:5" x14ac:dyDescent="0.25">
      <c r="B21" s="16">
        <f t="shared" si="0"/>
        <v>12</v>
      </c>
      <c r="C21" s="16" t="s">
        <v>152</v>
      </c>
      <c r="D21" s="16" t="s">
        <v>15</v>
      </c>
      <c r="E21" s="2">
        <v>5</v>
      </c>
    </row>
    <row r="22" spans="2:5" x14ac:dyDescent="0.25">
      <c r="B22" s="16">
        <f t="shared" si="0"/>
        <v>13</v>
      </c>
      <c r="C22" s="16" t="s">
        <v>153</v>
      </c>
      <c r="D22" s="16" t="s">
        <v>15</v>
      </c>
      <c r="E22" s="2">
        <v>3.5</v>
      </c>
    </row>
    <row r="23" spans="2:5" x14ac:dyDescent="0.25">
      <c r="B23" s="16">
        <f t="shared" si="0"/>
        <v>14</v>
      </c>
      <c r="C23" s="16" t="s">
        <v>154</v>
      </c>
      <c r="D23" s="16" t="s">
        <v>15</v>
      </c>
      <c r="E23" s="2">
        <v>3</v>
      </c>
    </row>
    <row r="24" spans="2:5" x14ac:dyDescent="0.25">
      <c r="B24" s="16">
        <f t="shared" si="0"/>
        <v>15</v>
      </c>
      <c r="C24" s="16" t="s">
        <v>155</v>
      </c>
      <c r="D24" s="16" t="s">
        <v>15</v>
      </c>
      <c r="E24" s="2">
        <v>5</v>
      </c>
    </row>
    <row r="25" spans="2:5" x14ac:dyDescent="0.25">
      <c r="B25" s="16">
        <f t="shared" si="0"/>
        <v>16</v>
      </c>
      <c r="C25" s="16" t="s">
        <v>156</v>
      </c>
      <c r="D25" s="16" t="s">
        <v>15</v>
      </c>
      <c r="E25" s="2">
        <v>14</v>
      </c>
    </row>
    <row r="26" spans="2:5" x14ac:dyDescent="0.25">
      <c r="B26" s="16">
        <f t="shared" si="0"/>
        <v>17</v>
      </c>
      <c r="C26" s="16" t="s">
        <v>157</v>
      </c>
      <c r="D26" s="16" t="s">
        <v>15</v>
      </c>
      <c r="E26" s="2">
        <v>5</v>
      </c>
    </row>
    <row r="27" spans="2:5" x14ac:dyDescent="0.25">
      <c r="B27" s="16">
        <f t="shared" si="0"/>
        <v>18</v>
      </c>
      <c r="C27" s="16" t="s">
        <v>158</v>
      </c>
      <c r="D27" s="16" t="s">
        <v>15</v>
      </c>
      <c r="E27" s="2">
        <v>5</v>
      </c>
    </row>
    <row r="28" spans="2:5" x14ac:dyDescent="0.25">
      <c r="B28" s="16">
        <f t="shared" si="0"/>
        <v>19</v>
      </c>
      <c r="C28" s="16" t="s">
        <v>159</v>
      </c>
      <c r="D28" s="16" t="s">
        <v>15</v>
      </c>
      <c r="E28" s="2" t="s">
        <v>97</v>
      </c>
    </row>
    <row r="29" spans="2:5" x14ac:dyDescent="0.25">
      <c r="B29" s="16">
        <f t="shared" si="0"/>
        <v>20</v>
      </c>
      <c r="C29" s="16" t="s">
        <v>160</v>
      </c>
      <c r="D29" s="16" t="s">
        <v>18</v>
      </c>
      <c r="E29" s="2">
        <v>2.1</v>
      </c>
    </row>
    <row r="30" spans="2:5" x14ac:dyDescent="0.25">
      <c r="B30" s="16">
        <f t="shared" si="0"/>
        <v>21</v>
      </c>
      <c r="C30" s="16" t="s">
        <v>161</v>
      </c>
      <c r="D30" s="16" t="s">
        <v>15</v>
      </c>
      <c r="E30" s="2">
        <v>3</v>
      </c>
    </row>
    <row r="31" spans="2:5" x14ac:dyDescent="0.25">
      <c r="B31" s="16">
        <f t="shared" si="0"/>
        <v>22</v>
      </c>
      <c r="C31" s="16" t="s">
        <v>171</v>
      </c>
      <c r="D31" s="16" t="s">
        <v>15</v>
      </c>
      <c r="E31" s="2">
        <v>3</v>
      </c>
    </row>
    <row r="32" spans="2:5" x14ac:dyDescent="0.25">
      <c r="B32" s="16">
        <f>B31+1</f>
        <v>23</v>
      </c>
      <c r="C32" s="16" t="s">
        <v>172</v>
      </c>
      <c r="D32" s="16" t="s">
        <v>15</v>
      </c>
      <c r="E32" s="2">
        <v>8</v>
      </c>
    </row>
    <row r="33" spans="2:5" x14ac:dyDescent="0.25">
      <c r="B33" s="16">
        <f t="shared" si="0"/>
        <v>24</v>
      </c>
      <c r="C33" s="16" t="s">
        <v>162</v>
      </c>
      <c r="D33" s="16" t="s">
        <v>15</v>
      </c>
      <c r="E33" s="2">
        <v>31.25</v>
      </c>
    </row>
    <row r="34" spans="2:5" x14ac:dyDescent="0.25">
      <c r="B34" s="16">
        <f t="shared" si="0"/>
        <v>25</v>
      </c>
      <c r="C34" s="16" t="s">
        <v>163</v>
      </c>
      <c r="D34" s="16" t="s">
        <v>15</v>
      </c>
      <c r="E34" s="2">
        <v>14</v>
      </c>
    </row>
    <row r="35" spans="2:5" x14ac:dyDescent="0.25">
      <c r="B35" s="16">
        <f t="shared" si="0"/>
        <v>26</v>
      </c>
      <c r="C35" s="16" t="s">
        <v>164</v>
      </c>
      <c r="D35" s="16" t="s">
        <v>15</v>
      </c>
      <c r="E35" s="2">
        <v>3</v>
      </c>
    </row>
    <row r="36" spans="2:5" x14ac:dyDescent="0.25">
      <c r="B36" s="16">
        <f t="shared" si="0"/>
        <v>27</v>
      </c>
      <c r="C36" s="16" t="s">
        <v>165</v>
      </c>
      <c r="D36" s="16" t="s">
        <v>15</v>
      </c>
      <c r="E36" s="2">
        <v>9</v>
      </c>
    </row>
    <row r="37" spans="2:5" x14ac:dyDescent="0.25">
      <c r="B37" s="16">
        <f t="shared" si="0"/>
        <v>28</v>
      </c>
      <c r="C37" s="16" t="s">
        <v>166</v>
      </c>
      <c r="D37" s="16" t="s">
        <v>15</v>
      </c>
      <c r="E37" s="2">
        <v>4</v>
      </c>
    </row>
    <row r="38" spans="2:5" x14ac:dyDescent="0.25">
      <c r="B38" s="16">
        <f t="shared" si="0"/>
        <v>29</v>
      </c>
      <c r="C38" s="16" t="s">
        <v>167</v>
      </c>
      <c r="D38" s="16" t="s">
        <v>15</v>
      </c>
      <c r="E38" s="2">
        <v>6</v>
      </c>
    </row>
    <row r="39" spans="2:5" x14ac:dyDescent="0.25">
      <c r="B39" s="16">
        <f t="shared" si="0"/>
        <v>30</v>
      </c>
      <c r="C39" s="16" t="s">
        <v>168</v>
      </c>
      <c r="D39" s="16" t="s">
        <v>15</v>
      </c>
      <c r="E39" s="2">
        <v>9</v>
      </c>
    </row>
    <row r="40" spans="2:5" x14ac:dyDescent="0.25">
      <c r="B40" s="16">
        <f t="shared" si="0"/>
        <v>31</v>
      </c>
      <c r="C40" s="16" t="s">
        <v>169</v>
      </c>
      <c r="D40" s="16" t="s">
        <v>19</v>
      </c>
      <c r="E40" s="2">
        <v>12</v>
      </c>
    </row>
  </sheetData>
  <sheetProtection algorithmName="SHA-512" hashValue="tkyEqu3dkoNhyxkORmKHOGDjpkrw1a2m7j7pQakvb111Vb4234QP4BdtZguuEj10/7rMlNZke/EbnbX1Ou5EuQ==" saltValue="AjNEfwoWDc1ytFlq+0KUVw==" spinCount="100000" sheet="1" objects="1" scenarios="1"/>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workbookViewId="0"/>
  </sheetViews>
  <sheetFormatPr defaultRowHeight="15" x14ac:dyDescent="0.25"/>
  <cols>
    <col min="3" max="3" width="35.7109375" customWidth="1"/>
    <col min="4" max="4" width="18.42578125" customWidth="1"/>
    <col min="5" max="5" width="11.7109375" customWidth="1"/>
  </cols>
  <sheetData>
    <row r="1" spans="2:9" ht="15.75" thickBot="1" x14ac:dyDescent="0.3"/>
    <row r="2" spans="2:9" ht="15.75" thickBot="1" x14ac:dyDescent="0.3">
      <c r="B2" s="3" t="s">
        <v>8</v>
      </c>
      <c r="C2" s="97" t="s">
        <v>64</v>
      </c>
      <c r="D2" s="98"/>
    </row>
    <row r="3" spans="2:9" ht="15.75" thickBot="1" x14ac:dyDescent="0.3"/>
    <row r="4" spans="2:9" x14ac:dyDescent="0.25">
      <c r="B4" s="85" t="s">
        <v>0</v>
      </c>
      <c r="C4" s="86"/>
      <c r="D4" s="87" t="s">
        <v>65</v>
      </c>
      <c r="E4" s="88"/>
      <c r="F4" s="88"/>
      <c r="G4" s="88"/>
      <c r="H4" s="88"/>
      <c r="I4" s="89"/>
    </row>
    <row r="5" spans="2:9" x14ac:dyDescent="0.25">
      <c r="B5" s="90" t="s">
        <v>1</v>
      </c>
      <c r="C5" s="91"/>
      <c r="D5" s="92" t="s">
        <v>66</v>
      </c>
      <c r="E5" s="93"/>
      <c r="F5" s="93"/>
      <c r="G5" s="93"/>
      <c r="H5" s="93"/>
      <c r="I5" s="94"/>
    </row>
    <row r="6" spans="2:9" x14ac:dyDescent="0.25">
      <c r="B6" s="90" t="s">
        <v>2</v>
      </c>
      <c r="C6" s="91"/>
      <c r="D6" s="92" t="s">
        <v>67</v>
      </c>
      <c r="E6" s="93"/>
      <c r="F6" s="93"/>
      <c r="G6" s="93"/>
      <c r="H6" s="93"/>
      <c r="I6" s="94"/>
    </row>
    <row r="7" spans="2:9" ht="15.75" thickBot="1" x14ac:dyDescent="0.3">
      <c r="B7" s="80" t="s">
        <v>3</v>
      </c>
      <c r="C7" s="81"/>
      <c r="D7" s="82" t="s">
        <v>68</v>
      </c>
      <c r="E7" s="83"/>
      <c r="F7" s="83"/>
      <c r="G7" s="83"/>
      <c r="H7" s="83"/>
      <c r="I7" s="84"/>
    </row>
    <row r="9" spans="2:9" x14ac:dyDescent="0.25">
      <c r="B9" s="16" t="s">
        <v>4</v>
      </c>
      <c r="C9" s="16" t="s">
        <v>170</v>
      </c>
      <c r="D9" s="16" t="s">
        <v>5</v>
      </c>
      <c r="E9" s="2" t="s">
        <v>7</v>
      </c>
      <c r="G9" s="99" t="s">
        <v>9</v>
      </c>
      <c r="H9" s="99"/>
      <c r="I9" s="4">
        <v>13</v>
      </c>
    </row>
    <row r="10" spans="2:9" x14ac:dyDescent="0.25">
      <c r="B10" s="16">
        <v>1</v>
      </c>
      <c r="C10" s="16" t="s">
        <v>131</v>
      </c>
      <c r="D10" s="16" t="s">
        <v>15</v>
      </c>
      <c r="E10" s="2">
        <v>3.1</v>
      </c>
    </row>
    <row r="11" spans="2:9" x14ac:dyDescent="0.25">
      <c r="B11" s="16">
        <f>B10+1</f>
        <v>2</v>
      </c>
      <c r="C11" s="16" t="s">
        <v>142</v>
      </c>
      <c r="D11" s="16" t="s">
        <v>15</v>
      </c>
      <c r="E11" s="2">
        <v>3.3</v>
      </c>
    </row>
    <row r="12" spans="2:9" x14ac:dyDescent="0.25">
      <c r="B12" s="16">
        <f t="shared" ref="B12:B40" si="0">B11+1</f>
        <v>3</v>
      </c>
      <c r="C12" s="16" t="s">
        <v>143</v>
      </c>
      <c r="D12" s="16" t="s">
        <v>16</v>
      </c>
      <c r="E12" s="2">
        <v>2</v>
      </c>
    </row>
    <row r="13" spans="2:9" x14ac:dyDescent="0.25">
      <c r="B13" s="16">
        <f t="shared" si="0"/>
        <v>4</v>
      </c>
      <c r="C13" s="16" t="s">
        <v>144</v>
      </c>
      <c r="D13" s="16" t="s">
        <v>15</v>
      </c>
      <c r="E13" s="2">
        <v>3</v>
      </c>
    </row>
    <row r="14" spans="2:9" x14ac:dyDescent="0.25">
      <c r="B14" s="16">
        <f t="shared" si="0"/>
        <v>5</v>
      </c>
      <c r="C14" s="16" t="s">
        <v>145</v>
      </c>
      <c r="D14" s="16" t="s">
        <v>15</v>
      </c>
      <c r="E14" s="2">
        <v>3.8</v>
      </c>
    </row>
    <row r="15" spans="2:9" x14ac:dyDescent="0.25">
      <c r="B15" s="16">
        <f t="shared" si="0"/>
        <v>6</v>
      </c>
      <c r="C15" s="16" t="s">
        <v>146</v>
      </c>
      <c r="D15" s="16" t="s">
        <v>15</v>
      </c>
      <c r="E15" s="2">
        <v>3.8</v>
      </c>
    </row>
    <row r="16" spans="2:9" x14ac:dyDescent="0.25">
      <c r="B16" s="16">
        <f t="shared" si="0"/>
        <v>7</v>
      </c>
      <c r="C16" s="16" t="s">
        <v>147</v>
      </c>
      <c r="D16" s="16" t="s">
        <v>15</v>
      </c>
      <c r="E16" s="2">
        <v>2.8</v>
      </c>
    </row>
    <row r="17" spans="2:5" x14ac:dyDescent="0.25">
      <c r="B17" s="16">
        <f t="shared" si="0"/>
        <v>8</v>
      </c>
      <c r="C17" s="16" t="s">
        <v>148</v>
      </c>
      <c r="D17" s="16" t="s">
        <v>15</v>
      </c>
      <c r="E17" s="2">
        <v>3.1</v>
      </c>
    </row>
    <row r="18" spans="2:5" x14ac:dyDescent="0.25">
      <c r="B18" s="16">
        <f t="shared" si="0"/>
        <v>9</v>
      </c>
      <c r="C18" s="16" t="s">
        <v>149</v>
      </c>
      <c r="D18" s="16" t="s">
        <v>15</v>
      </c>
      <c r="E18" s="2" t="s">
        <v>97</v>
      </c>
    </row>
    <row r="19" spans="2:5" x14ac:dyDescent="0.25">
      <c r="B19" s="16">
        <f t="shared" si="0"/>
        <v>10</v>
      </c>
      <c r="C19" s="16" t="s">
        <v>150</v>
      </c>
      <c r="D19" s="16" t="s">
        <v>15</v>
      </c>
      <c r="E19" s="2" t="s">
        <v>97</v>
      </c>
    </row>
    <row r="20" spans="2:5" x14ac:dyDescent="0.25">
      <c r="B20" s="16">
        <f t="shared" si="0"/>
        <v>11</v>
      </c>
      <c r="C20" s="16" t="s">
        <v>151</v>
      </c>
      <c r="D20" s="16" t="s">
        <v>17</v>
      </c>
      <c r="E20" s="2">
        <v>2.8</v>
      </c>
    </row>
    <row r="21" spans="2:5" x14ac:dyDescent="0.25">
      <c r="B21" s="16">
        <f t="shared" si="0"/>
        <v>12</v>
      </c>
      <c r="C21" s="16" t="s">
        <v>152</v>
      </c>
      <c r="D21" s="16" t="s">
        <v>15</v>
      </c>
      <c r="E21" s="2">
        <v>4</v>
      </c>
    </row>
    <row r="22" spans="2:5" x14ac:dyDescent="0.25">
      <c r="B22" s="16">
        <f t="shared" si="0"/>
        <v>13</v>
      </c>
      <c r="C22" s="16" t="s">
        <v>153</v>
      </c>
      <c r="D22" s="16" t="s">
        <v>15</v>
      </c>
      <c r="E22" s="2">
        <v>4.5</v>
      </c>
    </row>
    <row r="23" spans="2:5" x14ac:dyDescent="0.25">
      <c r="B23" s="16">
        <f t="shared" si="0"/>
        <v>14</v>
      </c>
      <c r="C23" s="16" t="s">
        <v>154</v>
      </c>
      <c r="D23" s="16" t="s">
        <v>15</v>
      </c>
      <c r="E23" s="2">
        <v>3</v>
      </c>
    </row>
    <row r="24" spans="2:5" x14ac:dyDescent="0.25">
      <c r="B24" s="16">
        <f t="shared" si="0"/>
        <v>15</v>
      </c>
      <c r="C24" s="16" t="s">
        <v>155</v>
      </c>
      <c r="D24" s="16" t="s">
        <v>15</v>
      </c>
      <c r="E24" s="2">
        <v>2.5</v>
      </c>
    </row>
    <row r="25" spans="2:5" x14ac:dyDescent="0.25">
      <c r="B25" s="16">
        <f t="shared" si="0"/>
        <v>16</v>
      </c>
      <c r="C25" s="16" t="s">
        <v>156</v>
      </c>
      <c r="D25" s="16" t="s">
        <v>15</v>
      </c>
      <c r="E25" s="2">
        <v>15.62</v>
      </c>
    </row>
    <row r="26" spans="2:5" x14ac:dyDescent="0.25">
      <c r="B26" s="16">
        <f t="shared" si="0"/>
        <v>17</v>
      </c>
      <c r="C26" s="16" t="s">
        <v>157</v>
      </c>
      <c r="D26" s="16" t="s">
        <v>15</v>
      </c>
      <c r="E26" s="2">
        <v>6</v>
      </c>
    </row>
    <row r="27" spans="2:5" x14ac:dyDescent="0.25">
      <c r="B27" s="16">
        <f t="shared" si="0"/>
        <v>18</v>
      </c>
      <c r="C27" s="16" t="s">
        <v>158</v>
      </c>
      <c r="D27" s="16" t="s">
        <v>15</v>
      </c>
      <c r="E27" s="2">
        <v>5</v>
      </c>
    </row>
    <row r="28" spans="2:5" x14ac:dyDescent="0.25">
      <c r="B28" s="16">
        <f t="shared" si="0"/>
        <v>19</v>
      </c>
      <c r="C28" s="16" t="s">
        <v>159</v>
      </c>
      <c r="D28" s="16" t="s">
        <v>15</v>
      </c>
      <c r="E28" s="2" t="s">
        <v>97</v>
      </c>
    </row>
    <row r="29" spans="2:5" x14ac:dyDescent="0.25">
      <c r="B29" s="16">
        <f t="shared" si="0"/>
        <v>20</v>
      </c>
      <c r="C29" s="16" t="s">
        <v>160</v>
      </c>
      <c r="D29" s="16" t="s">
        <v>18</v>
      </c>
      <c r="E29" s="2" t="s">
        <v>97</v>
      </c>
    </row>
    <row r="30" spans="2:5" x14ac:dyDescent="0.25">
      <c r="B30" s="16">
        <f t="shared" si="0"/>
        <v>21</v>
      </c>
      <c r="C30" s="16" t="s">
        <v>161</v>
      </c>
      <c r="D30" s="16" t="s">
        <v>15</v>
      </c>
      <c r="E30" s="2">
        <v>4</v>
      </c>
    </row>
    <row r="31" spans="2:5" x14ac:dyDescent="0.25">
      <c r="B31" s="16">
        <f t="shared" si="0"/>
        <v>22</v>
      </c>
      <c r="C31" s="16" t="s">
        <v>171</v>
      </c>
      <c r="D31" s="16" t="s">
        <v>15</v>
      </c>
      <c r="E31" s="2">
        <v>4</v>
      </c>
    </row>
    <row r="32" spans="2:5" x14ac:dyDescent="0.25">
      <c r="B32" s="16">
        <f>B31+1</f>
        <v>23</v>
      </c>
      <c r="C32" s="16" t="s">
        <v>172</v>
      </c>
      <c r="D32" s="16" t="s">
        <v>15</v>
      </c>
      <c r="E32" s="2">
        <v>5.5</v>
      </c>
    </row>
    <row r="33" spans="2:5" x14ac:dyDescent="0.25">
      <c r="B33" s="16">
        <f t="shared" si="0"/>
        <v>24</v>
      </c>
      <c r="C33" s="16" t="s">
        <v>162</v>
      </c>
      <c r="D33" s="16" t="s">
        <v>15</v>
      </c>
      <c r="E33" s="2" t="s">
        <v>97</v>
      </c>
    </row>
    <row r="34" spans="2:5" x14ac:dyDescent="0.25">
      <c r="B34" s="16">
        <f t="shared" si="0"/>
        <v>25</v>
      </c>
      <c r="C34" s="16" t="s">
        <v>163</v>
      </c>
      <c r="D34" s="16" t="s">
        <v>15</v>
      </c>
      <c r="E34" s="2">
        <v>14</v>
      </c>
    </row>
    <row r="35" spans="2:5" x14ac:dyDescent="0.25">
      <c r="B35" s="16">
        <f t="shared" si="0"/>
        <v>26</v>
      </c>
      <c r="C35" s="16" t="s">
        <v>164</v>
      </c>
      <c r="D35" s="16" t="s">
        <v>15</v>
      </c>
      <c r="E35" s="2">
        <v>3.69</v>
      </c>
    </row>
    <row r="36" spans="2:5" x14ac:dyDescent="0.25">
      <c r="B36" s="16">
        <f t="shared" si="0"/>
        <v>27</v>
      </c>
      <c r="C36" s="16" t="s">
        <v>165</v>
      </c>
      <c r="D36" s="16" t="s">
        <v>15</v>
      </c>
      <c r="E36" s="2">
        <v>15</v>
      </c>
    </row>
    <row r="37" spans="2:5" x14ac:dyDescent="0.25">
      <c r="B37" s="16">
        <f t="shared" si="0"/>
        <v>28</v>
      </c>
      <c r="C37" s="16" t="s">
        <v>166</v>
      </c>
      <c r="D37" s="16" t="s">
        <v>15</v>
      </c>
      <c r="E37" s="2">
        <v>3</v>
      </c>
    </row>
    <row r="38" spans="2:5" x14ac:dyDescent="0.25">
      <c r="B38" s="16">
        <f t="shared" si="0"/>
        <v>29</v>
      </c>
      <c r="C38" s="16" t="s">
        <v>167</v>
      </c>
      <c r="D38" s="16" t="s">
        <v>15</v>
      </c>
      <c r="E38" s="2">
        <v>5.5</v>
      </c>
    </row>
    <row r="39" spans="2:5" x14ac:dyDescent="0.25">
      <c r="B39" s="16">
        <f t="shared" si="0"/>
        <v>30</v>
      </c>
      <c r="C39" s="16" t="s">
        <v>168</v>
      </c>
      <c r="D39" s="16" t="s">
        <v>15</v>
      </c>
      <c r="E39" s="2">
        <v>9.1</v>
      </c>
    </row>
    <row r="40" spans="2:5" x14ac:dyDescent="0.25">
      <c r="B40" s="16">
        <f t="shared" si="0"/>
        <v>31</v>
      </c>
      <c r="C40" s="16" t="s">
        <v>169</v>
      </c>
      <c r="D40" s="16" t="s">
        <v>19</v>
      </c>
      <c r="E40" s="2">
        <v>15</v>
      </c>
    </row>
  </sheetData>
  <sheetProtection algorithmName="SHA-512" hashValue="GQ63LY4FVMVj8fDZYEavLOa2WOeNbWZk5SMt8py3/q+sHvCGxNQ+2z3eXl0T7MqZM+7csJojsQeKXjUH/V1cFg==" saltValue="9r+s6Fwk4HwExuMZlJ4n4w==" spinCount="100000" sheet="1" objects="1" scenarios="1"/>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workbookViewId="0"/>
  </sheetViews>
  <sheetFormatPr defaultRowHeight="15" x14ac:dyDescent="0.25"/>
  <cols>
    <col min="3" max="3" width="35.7109375" customWidth="1"/>
    <col min="4" max="4" width="18.42578125" customWidth="1"/>
    <col min="5" max="5" width="11.7109375" customWidth="1"/>
  </cols>
  <sheetData>
    <row r="1" spans="2:9" ht="15.75" thickBot="1" x14ac:dyDescent="0.3"/>
    <row r="2" spans="2:9" ht="15.75" thickBot="1" x14ac:dyDescent="0.3">
      <c r="B2" s="3" t="s">
        <v>8</v>
      </c>
      <c r="C2" s="97" t="s">
        <v>64</v>
      </c>
      <c r="D2" s="98"/>
    </row>
    <row r="3" spans="2:9" ht="15.75" thickBot="1" x14ac:dyDescent="0.3"/>
    <row r="4" spans="2:9" x14ac:dyDescent="0.25">
      <c r="B4" s="85" t="s">
        <v>0</v>
      </c>
      <c r="C4" s="86"/>
      <c r="D4" s="87" t="s">
        <v>69</v>
      </c>
      <c r="E4" s="88"/>
      <c r="F4" s="88"/>
      <c r="G4" s="88"/>
      <c r="H4" s="88"/>
      <c r="I4" s="89"/>
    </row>
    <row r="5" spans="2:9" x14ac:dyDescent="0.25">
      <c r="B5" s="90" t="s">
        <v>1</v>
      </c>
      <c r="C5" s="91"/>
      <c r="D5" s="92" t="s">
        <v>70</v>
      </c>
      <c r="E5" s="93"/>
      <c r="F5" s="93"/>
      <c r="G5" s="93"/>
      <c r="H5" s="93"/>
      <c r="I5" s="94"/>
    </row>
    <row r="6" spans="2:9" x14ac:dyDescent="0.25">
      <c r="B6" s="90" t="s">
        <v>2</v>
      </c>
      <c r="C6" s="91"/>
      <c r="D6" s="92" t="s">
        <v>71</v>
      </c>
      <c r="E6" s="93"/>
      <c r="F6" s="93"/>
      <c r="G6" s="93"/>
      <c r="H6" s="93"/>
      <c r="I6" s="94"/>
    </row>
    <row r="7" spans="2:9" ht="15.75" thickBot="1" x14ac:dyDescent="0.3">
      <c r="B7" s="80" t="s">
        <v>3</v>
      </c>
      <c r="C7" s="81"/>
      <c r="D7" s="82" t="s">
        <v>72</v>
      </c>
      <c r="E7" s="83"/>
      <c r="F7" s="83"/>
      <c r="G7" s="83"/>
      <c r="H7" s="83"/>
      <c r="I7" s="84"/>
    </row>
    <row r="9" spans="2:9" x14ac:dyDescent="0.25">
      <c r="B9" s="16" t="s">
        <v>4</v>
      </c>
      <c r="C9" s="16" t="s">
        <v>170</v>
      </c>
      <c r="D9" s="16" t="s">
        <v>5</v>
      </c>
      <c r="E9" s="2" t="s">
        <v>7</v>
      </c>
      <c r="G9" s="99" t="s">
        <v>9</v>
      </c>
      <c r="H9" s="99"/>
      <c r="I9" s="4">
        <v>14</v>
      </c>
    </row>
    <row r="10" spans="2:9" x14ac:dyDescent="0.25">
      <c r="B10" s="16">
        <v>1</v>
      </c>
      <c r="C10" s="16" t="s">
        <v>131</v>
      </c>
      <c r="D10" s="16" t="s">
        <v>15</v>
      </c>
      <c r="E10" s="2">
        <v>2.15</v>
      </c>
    </row>
    <row r="11" spans="2:9" x14ac:dyDescent="0.25">
      <c r="B11" s="16">
        <f>B10+1</f>
        <v>2</v>
      </c>
      <c r="C11" s="16" t="s">
        <v>142</v>
      </c>
      <c r="D11" s="16" t="s">
        <v>15</v>
      </c>
      <c r="E11" s="2">
        <v>4.05</v>
      </c>
    </row>
    <row r="12" spans="2:9" x14ac:dyDescent="0.25">
      <c r="B12" s="16">
        <f t="shared" ref="B12:B40" si="0">B11+1</f>
        <v>3</v>
      </c>
      <c r="C12" s="16" t="s">
        <v>143</v>
      </c>
      <c r="D12" s="16" t="s">
        <v>16</v>
      </c>
      <c r="E12" s="2">
        <v>1.65</v>
      </c>
    </row>
    <row r="13" spans="2:9" x14ac:dyDescent="0.25">
      <c r="B13" s="16">
        <f t="shared" si="0"/>
        <v>4</v>
      </c>
      <c r="C13" s="16" t="s">
        <v>144</v>
      </c>
      <c r="D13" s="16" t="s">
        <v>15</v>
      </c>
      <c r="E13" s="2">
        <v>2.78</v>
      </c>
    </row>
    <row r="14" spans="2:9" x14ac:dyDescent="0.25">
      <c r="B14" s="16">
        <f t="shared" si="0"/>
        <v>5</v>
      </c>
      <c r="C14" s="16" t="s">
        <v>145</v>
      </c>
      <c r="D14" s="16" t="s">
        <v>15</v>
      </c>
      <c r="E14" s="2">
        <v>3.5</v>
      </c>
    </row>
    <row r="15" spans="2:9" x14ac:dyDescent="0.25">
      <c r="B15" s="16">
        <f t="shared" si="0"/>
        <v>6</v>
      </c>
      <c r="C15" s="16" t="s">
        <v>146</v>
      </c>
      <c r="D15" s="16" t="s">
        <v>15</v>
      </c>
      <c r="E15" s="2">
        <v>4.8</v>
      </c>
    </row>
    <row r="16" spans="2:9" x14ac:dyDescent="0.25">
      <c r="B16" s="16">
        <f t="shared" si="0"/>
        <v>7</v>
      </c>
      <c r="C16" s="16" t="s">
        <v>147</v>
      </c>
      <c r="D16" s="16" t="s">
        <v>15</v>
      </c>
      <c r="E16" s="2">
        <v>4.4400000000000004</v>
      </c>
    </row>
    <row r="17" spans="2:5" x14ac:dyDescent="0.25">
      <c r="B17" s="16">
        <f t="shared" si="0"/>
        <v>8</v>
      </c>
      <c r="C17" s="16" t="s">
        <v>148</v>
      </c>
      <c r="D17" s="16" t="s">
        <v>15</v>
      </c>
      <c r="E17" s="2">
        <v>3.77</v>
      </c>
    </row>
    <row r="18" spans="2:5" x14ac:dyDescent="0.25">
      <c r="B18" s="16">
        <f t="shared" si="0"/>
        <v>9</v>
      </c>
      <c r="C18" s="16" t="s">
        <v>149</v>
      </c>
      <c r="D18" s="16" t="s">
        <v>15</v>
      </c>
      <c r="E18" s="2">
        <v>28.12</v>
      </c>
    </row>
    <row r="19" spans="2:5" x14ac:dyDescent="0.25">
      <c r="B19" s="16">
        <f t="shared" si="0"/>
        <v>10</v>
      </c>
      <c r="C19" s="16" t="s">
        <v>150</v>
      </c>
      <c r="D19" s="16" t="s">
        <v>15</v>
      </c>
      <c r="E19" s="2">
        <v>20.83</v>
      </c>
    </row>
    <row r="20" spans="2:5" x14ac:dyDescent="0.25">
      <c r="B20" s="16">
        <f t="shared" si="0"/>
        <v>11</v>
      </c>
      <c r="C20" s="16" t="s">
        <v>151</v>
      </c>
      <c r="D20" s="16" t="s">
        <v>17</v>
      </c>
      <c r="E20" s="2">
        <v>4.45</v>
      </c>
    </row>
    <row r="21" spans="2:5" x14ac:dyDescent="0.25">
      <c r="B21" s="16">
        <f t="shared" si="0"/>
        <v>12</v>
      </c>
      <c r="C21" s="16" t="s">
        <v>152</v>
      </c>
      <c r="D21" s="16" t="s">
        <v>15</v>
      </c>
      <c r="E21" s="2">
        <v>4.5199999999999996</v>
      </c>
    </row>
    <row r="22" spans="2:5" x14ac:dyDescent="0.25">
      <c r="B22" s="16">
        <f t="shared" si="0"/>
        <v>13</v>
      </c>
      <c r="C22" s="16" t="s">
        <v>153</v>
      </c>
      <c r="D22" s="16" t="s">
        <v>15</v>
      </c>
      <c r="E22" s="2">
        <v>3.85</v>
      </c>
    </row>
    <row r="23" spans="2:5" x14ac:dyDescent="0.25">
      <c r="B23" s="16">
        <f t="shared" si="0"/>
        <v>14</v>
      </c>
      <c r="C23" s="16" t="s">
        <v>154</v>
      </c>
      <c r="D23" s="16" t="s">
        <v>15</v>
      </c>
      <c r="E23" s="2">
        <v>1.85</v>
      </c>
    </row>
    <row r="24" spans="2:5" x14ac:dyDescent="0.25">
      <c r="B24" s="16">
        <f t="shared" si="0"/>
        <v>15</v>
      </c>
      <c r="C24" s="16" t="s">
        <v>155</v>
      </c>
      <c r="D24" s="16" t="s">
        <v>15</v>
      </c>
      <c r="E24" s="2" t="s">
        <v>97</v>
      </c>
    </row>
    <row r="25" spans="2:5" x14ac:dyDescent="0.25">
      <c r="B25" s="16">
        <f t="shared" si="0"/>
        <v>16</v>
      </c>
      <c r="C25" s="16" t="s">
        <v>156</v>
      </c>
      <c r="D25" s="16" t="s">
        <v>15</v>
      </c>
      <c r="E25" s="2">
        <v>18.75</v>
      </c>
    </row>
    <row r="26" spans="2:5" x14ac:dyDescent="0.25">
      <c r="B26" s="16">
        <f t="shared" si="0"/>
        <v>17</v>
      </c>
      <c r="C26" s="16" t="s">
        <v>157</v>
      </c>
      <c r="D26" s="16" t="s">
        <v>15</v>
      </c>
      <c r="E26" s="2" t="s">
        <v>97</v>
      </c>
    </row>
    <row r="27" spans="2:5" x14ac:dyDescent="0.25">
      <c r="B27" s="16">
        <f t="shared" si="0"/>
        <v>18</v>
      </c>
      <c r="C27" s="16" t="s">
        <v>158</v>
      </c>
      <c r="D27" s="16" t="s">
        <v>15</v>
      </c>
      <c r="E27" s="2">
        <v>5.35</v>
      </c>
    </row>
    <row r="28" spans="2:5" x14ac:dyDescent="0.25">
      <c r="B28" s="16">
        <f t="shared" si="0"/>
        <v>19</v>
      </c>
      <c r="C28" s="16" t="s">
        <v>159</v>
      </c>
      <c r="D28" s="16" t="s">
        <v>15</v>
      </c>
      <c r="E28" s="2" t="s">
        <v>97</v>
      </c>
    </row>
    <row r="29" spans="2:5" x14ac:dyDescent="0.25">
      <c r="B29" s="16">
        <f t="shared" si="0"/>
        <v>20</v>
      </c>
      <c r="C29" s="16" t="s">
        <v>160</v>
      </c>
      <c r="D29" s="16" t="s">
        <v>18</v>
      </c>
      <c r="E29" s="2">
        <v>2.1</v>
      </c>
    </row>
    <row r="30" spans="2:5" x14ac:dyDescent="0.25">
      <c r="B30" s="16">
        <f t="shared" si="0"/>
        <v>21</v>
      </c>
      <c r="C30" s="16" t="s">
        <v>161</v>
      </c>
      <c r="D30" s="16" t="s">
        <v>15</v>
      </c>
      <c r="E30" s="2">
        <v>2.02</v>
      </c>
    </row>
    <row r="31" spans="2:5" x14ac:dyDescent="0.25">
      <c r="B31" s="16">
        <f t="shared" si="0"/>
        <v>22</v>
      </c>
      <c r="C31" s="16" t="s">
        <v>171</v>
      </c>
      <c r="D31" s="16" t="s">
        <v>15</v>
      </c>
      <c r="E31" s="2">
        <v>2.02</v>
      </c>
    </row>
    <row r="32" spans="2:5" x14ac:dyDescent="0.25">
      <c r="B32" s="16">
        <f>B31+1</f>
        <v>23</v>
      </c>
      <c r="C32" s="16" t="s">
        <v>172</v>
      </c>
      <c r="D32" s="16" t="s">
        <v>15</v>
      </c>
      <c r="E32" s="2">
        <v>6.1</v>
      </c>
    </row>
    <row r="33" spans="2:5" x14ac:dyDescent="0.25">
      <c r="B33" s="16">
        <f t="shared" si="0"/>
        <v>24</v>
      </c>
      <c r="C33" s="16" t="s">
        <v>162</v>
      </c>
      <c r="D33" s="16" t="s">
        <v>15</v>
      </c>
      <c r="E33" s="2">
        <v>27</v>
      </c>
    </row>
    <row r="34" spans="2:5" x14ac:dyDescent="0.25">
      <c r="B34" s="16">
        <f t="shared" si="0"/>
        <v>25</v>
      </c>
      <c r="C34" s="16" t="s">
        <v>163</v>
      </c>
      <c r="D34" s="16" t="s">
        <v>15</v>
      </c>
      <c r="E34" s="2">
        <v>16.12</v>
      </c>
    </row>
    <row r="35" spans="2:5" x14ac:dyDescent="0.25">
      <c r="B35" s="16">
        <f t="shared" si="0"/>
        <v>26</v>
      </c>
      <c r="C35" s="16" t="s">
        <v>164</v>
      </c>
      <c r="D35" s="16" t="s">
        <v>15</v>
      </c>
      <c r="E35" s="2">
        <v>3.03</v>
      </c>
    </row>
    <row r="36" spans="2:5" x14ac:dyDescent="0.25">
      <c r="B36" s="16">
        <f t="shared" si="0"/>
        <v>27</v>
      </c>
      <c r="C36" s="16" t="s">
        <v>165</v>
      </c>
      <c r="D36" s="16" t="s">
        <v>15</v>
      </c>
      <c r="E36" s="2">
        <v>12</v>
      </c>
    </row>
    <row r="37" spans="2:5" x14ac:dyDescent="0.25">
      <c r="B37" s="16">
        <f t="shared" si="0"/>
        <v>28</v>
      </c>
      <c r="C37" s="16" t="s">
        <v>166</v>
      </c>
      <c r="D37" s="16" t="s">
        <v>15</v>
      </c>
      <c r="E37" s="2">
        <v>3.96</v>
      </c>
    </row>
    <row r="38" spans="2:5" x14ac:dyDescent="0.25">
      <c r="B38" s="16">
        <f t="shared" si="0"/>
        <v>29</v>
      </c>
      <c r="C38" s="16" t="s">
        <v>167</v>
      </c>
      <c r="D38" s="16" t="s">
        <v>15</v>
      </c>
      <c r="E38" s="2">
        <v>5.45</v>
      </c>
    </row>
    <row r="39" spans="2:5" x14ac:dyDescent="0.25">
      <c r="B39" s="16">
        <f t="shared" si="0"/>
        <v>30</v>
      </c>
      <c r="C39" s="16" t="s">
        <v>168</v>
      </c>
      <c r="D39" s="16" t="s">
        <v>15</v>
      </c>
      <c r="E39" s="2">
        <v>18</v>
      </c>
    </row>
    <row r="40" spans="2:5" x14ac:dyDescent="0.25">
      <c r="B40" s="16">
        <f t="shared" si="0"/>
        <v>31</v>
      </c>
      <c r="C40" s="16" t="s">
        <v>169</v>
      </c>
      <c r="D40" s="16" t="s">
        <v>19</v>
      </c>
      <c r="E40" s="2">
        <v>5.4</v>
      </c>
    </row>
  </sheetData>
  <sheetProtection algorithmName="SHA-512" hashValue="AkgzlpjQOwBOi4XHpadsAtfc/sR4aWKUR0u5gugWYGNn44Mjy7TIc1Cyq6M5ogs0nmuwx1iZHzaAo/3Jww5+Gw==" saltValue="ZQUWJXTvLaEonWYIq+q5zA==" spinCount="100000" sheet="1" objects="1" scenarios="1"/>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topLeftCell="A3" workbookViewId="0">
      <selection activeCell="A3" sqref="A3"/>
    </sheetView>
  </sheetViews>
  <sheetFormatPr defaultRowHeight="15" x14ac:dyDescent="0.25"/>
  <cols>
    <col min="3" max="3" width="35.7109375" customWidth="1"/>
    <col min="4" max="4" width="18.42578125" customWidth="1"/>
    <col min="5" max="5" width="11.7109375" customWidth="1"/>
  </cols>
  <sheetData>
    <row r="1" spans="2:9" ht="15.75" thickBot="1" x14ac:dyDescent="0.3"/>
    <row r="2" spans="2:9" ht="15.75" thickBot="1" x14ac:dyDescent="0.3">
      <c r="B2" s="3" t="s">
        <v>8</v>
      </c>
      <c r="C2" s="97" t="s">
        <v>64</v>
      </c>
      <c r="D2" s="98"/>
    </row>
    <row r="3" spans="2:9" ht="15.75" thickBot="1" x14ac:dyDescent="0.3"/>
    <row r="4" spans="2:9" x14ac:dyDescent="0.25">
      <c r="B4" s="85" t="s">
        <v>0</v>
      </c>
      <c r="C4" s="86"/>
      <c r="D4" s="87" t="s">
        <v>73</v>
      </c>
      <c r="E4" s="88"/>
      <c r="F4" s="88"/>
      <c r="G4" s="88"/>
      <c r="H4" s="88"/>
      <c r="I4" s="89"/>
    </row>
    <row r="5" spans="2:9" x14ac:dyDescent="0.25">
      <c r="B5" s="90" t="s">
        <v>1</v>
      </c>
      <c r="C5" s="91"/>
      <c r="D5" s="92"/>
      <c r="E5" s="93"/>
      <c r="F5" s="93"/>
      <c r="G5" s="93"/>
      <c r="H5" s="93"/>
      <c r="I5" s="94"/>
    </row>
    <row r="6" spans="2:9" x14ac:dyDescent="0.25">
      <c r="B6" s="90" t="s">
        <v>2</v>
      </c>
      <c r="C6" s="91"/>
      <c r="D6" s="92" t="s">
        <v>74</v>
      </c>
      <c r="E6" s="93"/>
      <c r="F6" s="93"/>
      <c r="G6" s="93"/>
      <c r="H6" s="93"/>
      <c r="I6" s="94"/>
    </row>
    <row r="7" spans="2:9" ht="15.75" thickBot="1" x14ac:dyDescent="0.3">
      <c r="B7" s="80" t="s">
        <v>3</v>
      </c>
      <c r="C7" s="81"/>
      <c r="D7" s="82" t="s">
        <v>75</v>
      </c>
      <c r="E7" s="83"/>
      <c r="F7" s="83"/>
      <c r="G7" s="83"/>
      <c r="H7" s="83"/>
      <c r="I7" s="84"/>
    </row>
    <row r="9" spans="2:9" x14ac:dyDescent="0.25">
      <c r="B9" s="16" t="s">
        <v>4</v>
      </c>
      <c r="C9" s="16" t="s">
        <v>170</v>
      </c>
      <c r="D9" s="16" t="s">
        <v>5</v>
      </c>
      <c r="E9" s="2" t="s">
        <v>7</v>
      </c>
      <c r="G9" s="99" t="s">
        <v>9</v>
      </c>
      <c r="H9" s="99"/>
      <c r="I9" s="4">
        <v>15</v>
      </c>
    </row>
    <row r="10" spans="2:9" x14ac:dyDescent="0.25">
      <c r="B10" s="16">
        <v>1</v>
      </c>
      <c r="C10" s="16" t="s">
        <v>131</v>
      </c>
      <c r="D10" s="16" t="s">
        <v>15</v>
      </c>
      <c r="E10" s="2">
        <v>2.5</v>
      </c>
    </row>
    <row r="11" spans="2:9" x14ac:dyDescent="0.25">
      <c r="B11" s="16">
        <f>B10+1</f>
        <v>2</v>
      </c>
      <c r="C11" s="16" t="s">
        <v>142</v>
      </c>
      <c r="D11" s="16" t="s">
        <v>15</v>
      </c>
      <c r="E11" s="2">
        <v>2.8</v>
      </c>
    </row>
    <row r="12" spans="2:9" x14ac:dyDescent="0.25">
      <c r="B12" s="16">
        <f t="shared" ref="B12:B40" si="0">B11+1</f>
        <v>3</v>
      </c>
      <c r="C12" s="16" t="s">
        <v>143</v>
      </c>
      <c r="D12" s="16" t="s">
        <v>16</v>
      </c>
      <c r="E12" s="2">
        <v>2</v>
      </c>
    </row>
    <row r="13" spans="2:9" x14ac:dyDescent="0.25">
      <c r="B13" s="16">
        <f t="shared" si="0"/>
        <v>4</v>
      </c>
      <c r="C13" s="16" t="s">
        <v>144</v>
      </c>
      <c r="D13" s="16" t="s">
        <v>15</v>
      </c>
      <c r="E13" s="2">
        <v>4</v>
      </c>
    </row>
    <row r="14" spans="2:9" x14ac:dyDescent="0.25">
      <c r="B14" s="16">
        <f t="shared" si="0"/>
        <v>5</v>
      </c>
      <c r="C14" s="16" t="s">
        <v>145</v>
      </c>
      <c r="D14" s="16" t="s">
        <v>15</v>
      </c>
      <c r="E14" s="2">
        <v>5</v>
      </c>
    </row>
    <row r="15" spans="2:9" x14ac:dyDescent="0.25">
      <c r="B15" s="16">
        <f t="shared" si="0"/>
        <v>6</v>
      </c>
      <c r="C15" s="16" t="s">
        <v>146</v>
      </c>
      <c r="D15" s="16" t="s">
        <v>15</v>
      </c>
      <c r="E15" s="2">
        <v>2.8</v>
      </c>
    </row>
    <row r="16" spans="2:9" x14ac:dyDescent="0.25">
      <c r="B16" s="16">
        <f t="shared" si="0"/>
        <v>7</v>
      </c>
      <c r="C16" s="16" t="s">
        <v>147</v>
      </c>
      <c r="D16" s="16" t="s">
        <v>15</v>
      </c>
      <c r="E16" s="2">
        <v>4</v>
      </c>
    </row>
    <row r="17" spans="2:5" x14ac:dyDescent="0.25">
      <c r="B17" s="16">
        <f t="shared" si="0"/>
        <v>8</v>
      </c>
      <c r="C17" s="16" t="s">
        <v>148</v>
      </c>
      <c r="D17" s="16" t="s">
        <v>15</v>
      </c>
      <c r="E17" s="2">
        <v>4</v>
      </c>
    </row>
    <row r="18" spans="2:5" x14ac:dyDescent="0.25">
      <c r="B18" s="16">
        <f t="shared" si="0"/>
        <v>9</v>
      </c>
      <c r="C18" s="16" t="s">
        <v>149</v>
      </c>
      <c r="D18" s="16" t="s">
        <v>15</v>
      </c>
      <c r="E18" s="2" t="s">
        <v>97</v>
      </c>
    </row>
    <row r="19" spans="2:5" x14ac:dyDescent="0.25">
      <c r="B19" s="16">
        <f t="shared" si="0"/>
        <v>10</v>
      </c>
      <c r="C19" s="16" t="s">
        <v>150</v>
      </c>
      <c r="D19" s="16" t="s">
        <v>15</v>
      </c>
      <c r="E19" s="2" t="s">
        <v>97</v>
      </c>
    </row>
    <row r="20" spans="2:5" x14ac:dyDescent="0.25">
      <c r="B20" s="16">
        <f t="shared" si="0"/>
        <v>11</v>
      </c>
      <c r="C20" s="16" t="s">
        <v>151</v>
      </c>
      <c r="D20" s="16" t="s">
        <v>17</v>
      </c>
      <c r="E20" s="2">
        <v>2.5</v>
      </c>
    </row>
    <row r="21" spans="2:5" x14ac:dyDescent="0.25">
      <c r="B21" s="16">
        <f t="shared" si="0"/>
        <v>12</v>
      </c>
      <c r="C21" s="16" t="s">
        <v>152</v>
      </c>
      <c r="D21" s="16" t="s">
        <v>15</v>
      </c>
      <c r="E21" s="2">
        <v>3.9</v>
      </c>
    </row>
    <row r="22" spans="2:5" x14ac:dyDescent="0.25">
      <c r="B22" s="16">
        <f t="shared" si="0"/>
        <v>13</v>
      </c>
      <c r="C22" s="16" t="s">
        <v>153</v>
      </c>
      <c r="D22" s="16" t="s">
        <v>15</v>
      </c>
      <c r="E22" s="2">
        <v>4</v>
      </c>
    </row>
    <row r="23" spans="2:5" x14ac:dyDescent="0.25">
      <c r="B23" s="16">
        <f t="shared" si="0"/>
        <v>14</v>
      </c>
      <c r="C23" s="16" t="s">
        <v>154</v>
      </c>
      <c r="D23" s="16" t="s">
        <v>15</v>
      </c>
      <c r="E23" s="2">
        <v>2.5</v>
      </c>
    </row>
    <row r="24" spans="2:5" x14ac:dyDescent="0.25">
      <c r="B24" s="16">
        <f t="shared" si="0"/>
        <v>15</v>
      </c>
      <c r="C24" s="16" t="s">
        <v>155</v>
      </c>
      <c r="D24" s="16" t="s">
        <v>15</v>
      </c>
      <c r="E24" s="2">
        <v>2.5</v>
      </c>
    </row>
    <row r="25" spans="2:5" x14ac:dyDescent="0.25">
      <c r="B25" s="16">
        <f t="shared" si="0"/>
        <v>16</v>
      </c>
      <c r="C25" s="16" t="s">
        <v>156</v>
      </c>
      <c r="D25" s="16" t="s">
        <v>15</v>
      </c>
      <c r="E25" s="2" t="s">
        <v>97</v>
      </c>
    </row>
    <row r="26" spans="2:5" x14ac:dyDescent="0.25">
      <c r="B26" s="16">
        <f t="shared" si="0"/>
        <v>17</v>
      </c>
      <c r="C26" s="16" t="s">
        <v>157</v>
      </c>
      <c r="D26" s="16" t="s">
        <v>15</v>
      </c>
      <c r="E26" s="2">
        <v>6.5</v>
      </c>
    </row>
    <row r="27" spans="2:5" x14ac:dyDescent="0.25">
      <c r="B27" s="16">
        <f t="shared" si="0"/>
        <v>18</v>
      </c>
      <c r="C27" s="16" t="s">
        <v>158</v>
      </c>
      <c r="D27" s="16" t="s">
        <v>15</v>
      </c>
      <c r="E27" s="2">
        <v>5</v>
      </c>
    </row>
    <row r="28" spans="2:5" x14ac:dyDescent="0.25">
      <c r="B28" s="16">
        <f t="shared" si="0"/>
        <v>19</v>
      </c>
      <c r="C28" s="16" t="s">
        <v>159</v>
      </c>
      <c r="D28" s="16" t="s">
        <v>15</v>
      </c>
      <c r="E28" s="2" t="s">
        <v>97</v>
      </c>
    </row>
    <row r="29" spans="2:5" x14ac:dyDescent="0.25">
      <c r="B29" s="16">
        <f t="shared" si="0"/>
        <v>20</v>
      </c>
      <c r="C29" s="16" t="s">
        <v>160</v>
      </c>
      <c r="D29" s="16" t="s">
        <v>18</v>
      </c>
      <c r="E29" s="2" t="s">
        <v>97</v>
      </c>
    </row>
    <row r="30" spans="2:5" x14ac:dyDescent="0.25">
      <c r="B30" s="16">
        <f t="shared" si="0"/>
        <v>21</v>
      </c>
      <c r="C30" s="16" t="s">
        <v>161</v>
      </c>
      <c r="D30" s="16" t="s">
        <v>15</v>
      </c>
      <c r="E30" s="2">
        <v>4</v>
      </c>
    </row>
    <row r="31" spans="2:5" x14ac:dyDescent="0.25">
      <c r="B31" s="16">
        <f t="shared" si="0"/>
        <v>22</v>
      </c>
      <c r="C31" s="16" t="s">
        <v>171</v>
      </c>
      <c r="D31" s="16" t="s">
        <v>15</v>
      </c>
      <c r="E31" s="2">
        <v>4</v>
      </c>
    </row>
    <row r="32" spans="2:5" x14ac:dyDescent="0.25">
      <c r="B32" s="16">
        <f>B31+1</f>
        <v>23</v>
      </c>
      <c r="C32" s="16" t="s">
        <v>172</v>
      </c>
      <c r="D32" s="16" t="s">
        <v>15</v>
      </c>
      <c r="E32" s="2">
        <v>7</v>
      </c>
    </row>
    <row r="33" spans="2:5" x14ac:dyDescent="0.25">
      <c r="B33" s="16">
        <f t="shared" si="0"/>
        <v>24</v>
      </c>
      <c r="C33" s="16" t="s">
        <v>162</v>
      </c>
      <c r="D33" s="16" t="s">
        <v>15</v>
      </c>
      <c r="E33" s="2" t="s">
        <v>97</v>
      </c>
    </row>
    <row r="34" spans="2:5" x14ac:dyDescent="0.25">
      <c r="B34" s="16">
        <f t="shared" si="0"/>
        <v>25</v>
      </c>
      <c r="C34" s="16" t="s">
        <v>163</v>
      </c>
      <c r="D34" s="16" t="s">
        <v>15</v>
      </c>
      <c r="E34" s="2">
        <v>20</v>
      </c>
    </row>
    <row r="35" spans="2:5" x14ac:dyDescent="0.25">
      <c r="B35" s="16">
        <f t="shared" si="0"/>
        <v>26</v>
      </c>
      <c r="C35" s="16" t="s">
        <v>164</v>
      </c>
      <c r="D35" s="16" t="s">
        <v>15</v>
      </c>
      <c r="E35" s="2">
        <v>3</v>
      </c>
    </row>
    <row r="36" spans="2:5" x14ac:dyDescent="0.25">
      <c r="B36" s="16">
        <f t="shared" si="0"/>
        <v>27</v>
      </c>
      <c r="C36" s="16" t="s">
        <v>165</v>
      </c>
      <c r="D36" s="16" t="s">
        <v>15</v>
      </c>
      <c r="E36" s="2">
        <v>5</v>
      </c>
    </row>
    <row r="37" spans="2:5" x14ac:dyDescent="0.25">
      <c r="B37" s="16">
        <f t="shared" si="0"/>
        <v>28</v>
      </c>
      <c r="C37" s="16" t="s">
        <v>166</v>
      </c>
      <c r="D37" s="16" t="s">
        <v>15</v>
      </c>
      <c r="E37" s="2">
        <v>4</v>
      </c>
    </row>
    <row r="38" spans="2:5" x14ac:dyDescent="0.25">
      <c r="B38" s="16">
        <f t="shared" si="0"/>
        <v>29</v>
      </c>
      <c r="C38" s="16" t="s">
        <v>167</v>
      </c>
      <c r="D38" s="16" t="s">
        <v>15</v>
      </c>
      <c r="E38" s="2">
        <v>5.5</v>
      </c>
    </row>
    <row r="39" spans="2:5" x14ac:dyDescent="0.25">
      <c r="B39" s="16">
        <f t="shared" si="0"/>
        <v>30</v>
      </c>
      <c r="C39" s="16" t="s">
        <v>168</v>
      </c>
      <c r="D39" s="16" t="s">
        <v>15</v>
      </c>
      <c r="E39" s="2">
        <v>11</v>
      </c>
    </row>
    <row r="40" spans="2:5" x14ac:dyDescent="0.25">
      <c r="B40" s="16">
        <f t="shared" si="0"/>
        <v>31</v>
      </c>
      <c r="C40" s="16" t="s">
        <v>169</v>
      </c>
      <c r="D40" s="16" t="s">
        <v>19</v>
      </c>
      <c r="E40" s="2">
        <v>7</v>
      </c>
    </row>
  </sheetData>
  <sheetProtection algorithmName="SHA-512" hashValue="qCr9jPJKaEpDlKPd2ZEzUiI4Epwcvem+Gv3wY3XuV4iKF0D6rl9n/sGCSsZVSX0hlyfFSWlLg5TBxXlsOg9o+A==" saltValue="BlvszRwbRtw7Oyqsu32Zng==" spinCount="100000" sheet="1" objects="1" scenarios="1"/>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6"/>
  <sheetViews>
    <sheetView workbookViewId="0">
      <selection activeCell="B4" sqref="B4:H4"/>
    </sheetView>
  </sheetViews>
  <sheetFormatPr defaultRowHeight="15" x14ac:dyDescent="0.25"/>
  <cols>
    <col min="2" max="4" width="13.7109375" customWidth="1"/>
    <col min="5" max="8" width="13.7109375" style="11" customWidth="1"/>
  </cols>
  <sheetData>
    <row r="1" spans="2:17" ht="15.75" thickBot="1" x14ac:dyDescent="0.3">
      <c r="B1" s="5"/>
      <c r="C1" s="5"/>
      <c r="D1" s="5"/>
      <c r="E1" s="13"/>
      <c r="F1" s="13"/>
      <c r="G1" s="13"/>
      <c r="H1" s="13"/>
    </row>
    <row r="2" spans="2:17" ht="15.75" thickBot="1" x14ac:dyDescent="0.3">
      <c r="B2" s="114" t="s">
        <v>8</v>
      </c>
      <c r="C2" s="115" t="s">
        <v>115</v>
      </c>
      <c r="D2" s="116"/>
      <c r="E2" s="13"/>
      <c r="F2" s="13"/>
      <c r="G2" s="13"/>
      <c r="H2" s="13"/>
    </row>
    <row r="3" spans="2:17" ht="114.75" customHeight="1" x14ac:dyDescent="0.25">
      <c r="B3" s="117" t="s">
        <v>201</v>
      </c>
      <c r="C3" s="118"/>
      <c r="D3" s="118"/>
      <c r="E3" s="118"/>
      <c r="F3" s="118"/>
      <c r="G3" s="118"/>
      <c r="H3" s="119"/>
    </row>
    <row r="4" spans="2:17" ht="150" customHeight="1" x14ac:dyDescent="0.25">
      <c r="B4" s="124" t="s">
        <v>202</v>
      </c>
      <c r="C4" s="125"/>
      <c r="D4" s="125"/>
      <c r="E4" s="125"/>
      <c r="F4" s="125"/>
      <c r="G4" s="125"/>
      <c r="H4" s="126"/>
    </row>
    <row r="5" spans="2:17" ht="15.75" customHeight="1" thickBot="1" x14ac:dyDescent="0.3">
      <c r="B5" s="76" t="s">
        <v>4</v>
      </c>
      <c r="C5" s="77" t="s">
        <v>5</v>
      </c>
      <c r="D5" s="77" t="s">
        <v>6</v>
      </c>
      <c r="E5" s="12" t="s">
        <v>108</v>
      </c>
      <c r="F5" s="12" t="s">
        <v>109</v>
      </c>
      <c r="G5" s="12" t="s">
        <v>110</v>
      </c>
      <c r="H5" s="120" t="s">
        <v>88</v>
      </c>
    </row>
    <row r="6" spans="2:17" ht="16.5" customHeight="1" thickBot="1" x14ac:dyDescent="0.3">
      <c r="B6" s="76">
        <v>1</v>
      </c>
      <c r="C6" s="77" t="s">
        <v>15</v>
      </c>
      <c r="D6" s="77">
        <v>1</v>
      </c>
      <c r="E6" s="2">
        <f>'itajuba 01'!$E10</f>
        <v>2.2000000000000002</v>
      </c>
      <c r="F6" s="2">
        <f>'itajuba 02'!$E10</f>
        <v>2.69</v>
      </c>
      <c r="G6" s="2">
        <f>'itajuba 03'!$E10</f>
        <v>2.5</v>
      </c>
      <c r="H6" s="121">
        <f>AVERAGE($E6:$G6)</f>
        <v>2.4633333333333334</v>
      </c>
      <c r="J6" s="95" t="s">
        <v>111</v>
      </c>
      <c r="K6" s="96"/>
    </row>
    <row r="7" spans="2:17" x14ac:dyDescent="0.25">
      <c r="B7" s="76">
        <f>B6+1</f>
        <v>2</v>
      </c>
      <c r="C7" s="77" t="s">
        <v>15</v>
      </c>
      <c r="D7" s="77">
        <v>1</v>
      </c>
      <c r="E7" s="2">
        <f>'itajuba 01'!$E11</f>
        <v>3.9</v>
      </c>
      <c r="F7" s="2">
        <f>'itajuba 02'!$E11</f>
        <v>3.59</v>
      </c>
      <c r="G7" s="2">
        <f>'itajuba 03'!$E11</f>
        <v>3</v>
      </c>
      <c r="H7" s="121">
        <f t="shared" ref="H7:H36" si="0">AVERAGE($E7:$G7)</f>
        <v>3.4966666666666666</v>
      </c>
      <c r="J7" s="85" t="s">
        <v>0</v>
      </c>
      <c r="K7" s="86"/>
      <c r="L7" s="87" t="s">
        <v>11</v>
      </c>
      <c r="M7" s="88"/>
      <c r="N7" s="88"/>
      <c r="O7" s="88"/>
      <c r="P7" s="88"/>
      <c r="Q7" s="89"/>
    </row>
    <row r="8" spans="2:17" x14ac:dyDescent="0.25">
      <c r="B8" s="76">
        <f t="shared" ref="B8:B36" si="1">B7+1</f>
        <v>3</v>
      </c>
      <c r="C8" s="77" t="s">
        <v>16</v>
      </c>
      <c r="D8" s="77">
        <v>1</v>
      </c>
      <c r="E8" s="2">
        <f>'itajuba 01'!$E12</f>
        <v>1.5</v>
      </c>
      <c r="F8" s="2">
        <f>'itajuba 02'!$E12</f>
        <v>1.79</v>
      </c>
      <c r="G8" s="2">
        <f>'itajuba 03'!$E12</f>
        <v>1.5</v>
      </c>
      <c r="H8" s="121">
        <f t="shared" si="0"/>
        <v>1.5966666666666667</v>
      </c>
      <c r="J8" s="90" t="s">
        <v>1</v>
      </c>
      <c r="K8" s="91"/>
      <c r="L8" s="92" t="s">
        <v>12</v>
      </c>
      <c r="M8" s="93"/>
      <c r="N8" s="93"/>
      <c r="O8" s="93"/>
      <c r="P8" s="93"/>
      <c r="Q8" s="94"/>
    </row>
    <row r="9" spans="2:17" x14ac:dyDescent="0.25">
      <c r="B9" s="76">
        <f t="shared" si="1"/>
        <v>4</v>
      </c>
      <c r="C9" s="77" t="s">
        <v>15</v>
      </c>
      <c r="D9" s="77">
        <v>1</v>
      </c>
      <c r="E9" s="2">
        <f>'itajuba 01'!$E13</f>
        <v>2</v>
      </c>
      <c r="F9" s="2">
        <f>'itajuba 02'!$E13</f>
        <v>2.99</v>
      </c>
      <c r="G9" s="2">
        <f>'itajuba 03'!$E13</f>
        <v>2</v>
      </c>
      <c r="H9" s="121">
        <f t="shared" si="0"/>
        <v>2.33</v>
      </c>
      <c r="J9" s="90" t="s">
        <v>2</v>
      </c>
      <c r="K9" s="91"/>
      <c r="L9" s="92" t="s">
        <v>13</v>
      </c>
      <c r="M9" s="93"/>
      <c r="N9" s="93"/>
      <c r="O9" s="93"/>
      <c r="P9" s="93"/>
      <c r="Q9" s="94"/>
    </row>
    <row r="10" spans="2:17" ht="15.75" thickBot="1" x14ac:dyDescent="0.3">
      <c r="B10" s="76">
        <f t="shared" si="1"/>
        <v>5</v>
      </c>
      <c r="C10" s="77" t="s">
        <v>15</v>
      </c>
      <c r="D10" s="77">
        <v>1</v>
      </c>
      <c r="E10" s="2">
        <f>'itajuba 01'!$E14</f>
        <v>2.9</v>
      </c>
      <c r="F10" s="2">
        <f>'itajuba 02'!$E14</f>
        <v>3.99</v>
      </c>
      <c r="G10" s="2">
        <f>'itajuba 03'!$E14</f>
        <v>4.5</v>
      </c>
      <c r="H10" s="121">
        <f t="shared" si="0"/>
        <v>3.7966666666666669</v>
      </c>
      <c r="J10" s="80" t="s">
        <v>3</v>
      </c>
      <c r="K10" s="81"/>
      <c r="L10" s="82" t="s">
        <v>14</v>
      </c>
      <c r="M10" s="83"/>
      <c r="N10" s="83"/>
      <c r="O10" s="83"/>
      <c r="P10" s="83"/>
      <c r="Q10" s="84"/>
    </row>
    <row r="11" spans="2:17" x14ac:dyDescent="0.25">
      <c r="B11" s="76">
        <f t="shared" si="1"/>
        <v>6</v>
      </c>
      <c r="C11" s="77" t="s">
        <v>15</v>
      </c>
      <c r="D11" s="77">
        <v>1</v>
      </c>
      <c r="E11" s="2">
        <f>'itajuba 01'!$E15</f>
        <v>3</v>
      </c>
      <c r="F11" s="2">
        <f>'itajuba 02'!$E15</f>
        <v>4.6900000000000004</v>
      </c>
      <c r="G11" s="2">
        <f>'itajuba 03'!$E15</f>
        <v>3</v>
      </c>
      <c r="H11" s="121">
        <f t="shared" si="0"/>
        <v>3.5633333333333339</v>
      </c>
    </row>
    <row r="12" spans="2:17" ht="15.75" thickBot="1" x14ac:dyDescent="0.3">
      <c r="B12" s="76">
        <f t="shared" si="1"/>
        <v>7</v>
      </c>
      <c r="C12" s="77" t="s">
        <v>15</v>
      </c>
      <c r="D12" s="77">
        <v>1</v>
      </c>
      <c r="E12" s="2">
        <f>'itajuba 01'!$E16</f>
        <v>3.9</v>
      </c>
      <c r="F12" s="2">
        <f>'itajuba 02'!$E16</f>
        <v>3.59</v>
      </c>
      <c r="G12" s="2">
        <f>'itajuba 03'!$E16</f>
        <v>4.4000000000000004</v>
      </c>
      <c r="H12" s="121">
        <f t="shared" si="0"/>
        <v>3.9633333333333334</v>
      </c>
    </row>
    <row r="13" spans="2:17" ht="16.5" thickBot="1" x14ac:dyDescent="0.3">
      <c r="B13" s="76">
        <f t="shared" si="1"/>
        <v>8</v>
      </c>
      <c r="C13" s="77" t="s">
        <v>15</v>
      </c>
      <c r="D13" s="77">
        <v>1</v>
      </c>
      <c r="E13" s="2">
        <f>'itajuba 01'!$E17</f>
        <v>3.9</v>
      </c>
      <c r="F13" s="2">
        <f>'itajuba 02'!$E17</f>
        <v>4.99</v>
      </c>
      <c r="G13" s="2">
        <f>'itajuba 03'!$E17</f>
        <v>4.5</v>
      </c>
      <c r="H13" s="121">
        <f t="shared" si="0"/>
        <v>4.4633333333333338</v>
      </c>
      <c r="J13" s="95" t="s">
        <v>112</v>
      </c>
      <c r="K13" s="96"/>
    </row>
    <row r="14" spans="2:17" x14ac:dyDescent="0.25">
      <c r="B14" s="76">
        <f t="shared" si="1"/>
        <v>9</v>
      </c>
      <c r="C14" s="77" t="s">
        <v>15</v>
      </c>
      <c r="D14" s="77">
        <v>1</v>
      </c>
      <c r="E14" s="2" t="str">
        <f>'itajuba 01'!$E18</f>
        <v>-</v>
      </c>
      <c r="F14" s="2">
        <f>'itajuba 02'!$E18</f>
        <v>26.9</v>
      </c>
      <c r="G14" s="2" t="str">
        <f>'itajuba 03'!$E18</f>
        <v>-</v>
      </c>
      <c r="H14" s="121">
        <f t="shared" si="0"/>
        <v>26.9</v>
      </c>
      <c r="J14" s="85" t="s">
        <v>0</v>
      </c>
      <c r="K14" s="86"/>
      <c r="L14" s="87" t="s">
        <v>20</v>
      </c>
      <c r="M14" s="88"/>
      <c r="N14" s="88"/>
      <c r="O14" s="88"/>
      <c r="P14" s="88"/>
      <c r="Q14" s="89"/>
    </row>
    <row r="15" spans="2:17" x14ac:dyDescent="0.25">
      <c r="B15" s="76">
        <f t="shared" si="1"/>
        <v>10</v>
      </c>
      <c r="C15" s="77" t="s">
        <v>15</v>
      </c>
      <c r="D15" s="77">
        <v>1</v>
      </c>
      <c r="E15" s="2" t="str">
        <f>'itajuba 01'!$E19</f>
        <v>-</v>
      </c>
      <c r="F15" s="2">
        <f>'itajuba 02'!$E19</f>
        <v>23</v>
      </c>
      <c r="G15" s="2" t="str">
        <f>'itajuba 03'!$E19</f>
        <v>-</v>
      </c>
      <c r="H15" s="121">
        <f t="shared" si="0"/>
        <v>23</v>
      </c>
      <c r="J15" s="90" t="s">
        <v>1</v>
      </c>
      <c r="K15" s="91"/>
      <c r="L15" s="92" t="s">
        <v>21</v>
      </c>
      <c r="M15" s="93"/>
      <c r="N15" s="93"/>
      <c r="O15" s="93"/>
      <c r="P15" s="93"/>
      <c r="Q15" s="94"/>
    </row>
    <row r="16" spans="2:17" x14ac:dyDescent="0.25">
      <c r="B16" s="76">
        <f t="shared" si="1"/>
        <v>11</v>
      </c>
      <c r="C16" s="77" t="s">
        <v>17</v>
      </c>
      <c r="D16" s="77">
        <v>1</v>
      </c>
      <c r="E16" s="2">
        <f>'itajuba 01'!$E20</f>
        <v>3.5</v>
      </c>
      <c r="F16" s="2">
        <f>'itajuba 02'!$E20</f>
        <v>5</v>
      </c>
      <c r="G16" s="2">
        <f>'itajuba 03'!$E20</f>
        <v>3</v>
      </c>
      <c r="H16" s="121">
        <f t="shared" si="0"/>
        <v>3.8333333333333335</v>
      </c>
      <c r="J16" s="90" t="s">
        <v>2</v>
      </c>
      <c r="K16" s="91"/>
      <c r="L16" s="92" t="s">
        <v>22</v>
      </c>
      <c r="M16" s="93"/>
      <c r="N16" s="93"/>
      <c r="O16" s="93"/>
      <c r="P16" s="93"/>
      <c r="Q16" s="94"/>
    </row>
    <row r="17" spans="2:17" ht="15.75" thickBot="1" x14ac:dyDescent="0.3">
      <c r="B17" s="76">
        <f t="shared" si="1"/>
        <v>12</v>
      </c>
      <c r="C17" s="77" t="s">
        <v>15</v>
      </c>
      <c r="D17" s="77">
        <v>1</v>
      </c>
      <c r="E17" s="2">
        <f>'itajuba 01'!$E21</f>
        <v>3</v>
      </c>
      <c r="F17" s="2">
        <f>'itajuba 02'!$E21</f>
        <v>5.49</v>
      </c>
      <c r="G17" s="2">
        <f>'itajuba 03'!$E21</f>
        <v>5</v>
      </c>
      <c r="H17" s="121">
        <f t="shared" si="0"/>
        <v>4.496666666666667</v>
      </c>
      <c r="J17" s="80" t="s">
        <v>3</v>
      </c>
      <c r="K17" s="81"/>
      <c r="L17" s="82" t="s">
        <v>23</v>
      </c>
      <c r="M17" s="83"/>
      <c r="N17" s="83"/>
      <c r="O17" s="83"/>
      <c r="P17" s="83"/>
      <c r="Q17" s="84"/>
    </row>
    <row r="18" spans="2:17" x14ac:dyDescent="0.25">
      <c r="B18" s="76">
        <f t="shared" si="1"/>
        <v>13</v>
      </c>
      <c r="C18" s="77" t="s">
        <v>15</v>
      </c>
      <c r="D18" s="77">
        <v>1</v>
      </c>
      <c r="E18" s="2">
        <f>'itajuba 01'!$E22</f>
        <v>4.9000000000000004</v>
      </c>
      <c r="F18" s="2">
        <f>'itajuba 02'!$E22</f>
        <v>5.59</v>
      </c>
      <c r="G18" s="2">
        <f>'itajuba 03'!$E22</f>
        <v>7</v>
      </c>
      <c r="H18" s="121">
        <f t="shared" si="0"/>
        <v>5.830000000000001</v>
      </c>
    </row>
    <row r="19" spans="2:17" ht="15.75" thickBot="1" x14ac:dyDescent="0.3">
      <c r="B19" s="76">
        <f t="shared" si="1"/>
        <v>14</v>
      </c>
      <c r="C19" s="77" t="s">
        <v>15</v>
      </c>
      <c r="D19" s="77">
        <v>1</v>
      </c>
      <c r="E19" s="2">
        <f>'itajuba 01'!$E23</f>
        <v>3.5</v>
      </c>
      <c r="F19" s="2">
        <f>'itajuba 02'!$E23</f>
        <v>1.89</v>
      </c>
      <c r="G19" s="2">
        <f>'itajuba 03'!$E23</f>
        <v>3</v>
      </c>
      <c r="H19" s="121">
        <f t="shared" si="0"/>
        <v>2.7966666666666669</v>
      </c>
    </row>
    <row r="20" spans="2:17" ht="16.5" thickBot="1" x14ac:dyDescent="0.3">
      <c r="B20" s="76">
        <f t="shared" si="1"/>
        <v>15</v>
      </c>
      <c r="C20" s="77" t="s">
        <v>15</v>
      </c>
      <c r="D20" s="77">
        <v>1</v>
      </c>
      <c r="E20" s="2">
        <f>'itajuba 01'!$E24</f>
        <v>2</v>
      </c>
      <c r="F20" s="2">
        <f>'itajuba 02'!$E24</f>
        <v>2.9</v>
      </c>
      <c r="G20" s="2">
        <f>'itajuba 03'!$E24</f>
        <v>1</v>
      </c>
      <c r="H20" s="121">
        <f t="shared" si="0"/>
        <v>1.9666666666666668</v>
      </c>
      <c r="J20" s="95" t="s">
        <v>113</v>
      </c>
      <c r="K20" s="96"/>
    </row>
    <row r="21" spans="2:17" x14ac:dyDescent="0.25">
      <c r="B21" s="76">
        <f t="shared" si="1"/>
        <v>16</v>
      </c>
      <c r="C21" s="77" t="s">
        <v>15</v>
      </c>
      <c r="D21" s="77">
        <v>1</v>
      </c>
      <c r="E21" s="2" t="str">
        <f>'itajuba 01'!$E25</f>
        <v>-</v>
      </c>
      <c r="F21" s="2">
        <f>'itajuba 02'!$E25</f>
        <v>21.22</v>
      </c>
      <c r="G21" s="2" t="str">
        <f>'itajuba 03'!$E25</f>
        <v>-</v>
      </c>
      <c r="H21" s="121">
        <f t="shared" si="0"/>
        <v>21.22</v>
      </c>
      <c r="J21" s="85" t="s">
        <v>0</v>
      </c>
      <c r="K21" s="86"/>
      <c r="L21" s="87" t="s">
        <v>24</v>
      </c>
      <c r="M21" s="88"/>
      <c r="N21" s="88"/>
      <c r="O21" s="88"/>
      <c r="P21" s="88"/>
      <c r="Q21" s="89"/>
    </row>
    <row r="22" spans="2:17" x14ac:dyDescent="0.25">
      <c r="B22" s="76">
        <f t="shared" si="1"/>
        <v>17</v>
      </c>
      <c r="C22" s="77" t="s">
        <v>15</v>
      </c>
      <c r="D22" s="77">
        <v>1</v>
      </c>
      <c r="E22" s="2" t="str">
        <f>'itajuba 01'!$E26</f>
        <v>-</v>
      </c>
      <c r="F22" s="2">
        <f>'itajuba 02'!$E26</f>
        <v>6.2</v>
      </c>
      <c r="G22" s="2">
        <f>'itajuba 03'!$E26</f>
        <v>6.5</v>
      </c>
      <c r="H22" s="121">
        <f t="shared" si="0"/>
        <v>6.35</v>
      </c>
      <c r="J22" s="90" t="s">
        <v>1</v>
      </c>
      <c r="K22" s="91"/>
      <c r="L22" s="92"/>
      <c r="M22" s="93"/>
      <c r="N22" s="93"/>
      <c r="O22" s="93"/>
      <c r="P22" s="93"/>
      <c r="Q22" s="94"/>
    </row>
    <row r="23" spans="2:17" x14ac:dyDescent="0.25">
      <c r="B23" s="76">
        <f t="shared" si="1"/>
        <v>18</v>
      </c>
      <c r="C23" s="77" t="s">
        <v>15</v>
      </c>
      <c r="D23" s="77">
        <v>1</v>
      </c>
      <c r="E23" s="2">
        <f>'itajuba 01'!$E27</f>
        <v>5.9</v>
      </c>
      <c r="F23" s="2">
        <f>'itajuba 02'!$E27</f>
        <v>4.59</v>
      </c>
      <c r="G23" s="2">
        <f>'itajuba 03'!$E27</f>
        <v>5</v>
      </c>
      <c r="H23" s="121">
        <f t="shared" si="0"/>
        <v>5.1633333333333331</v>
      </c>
      <c r="J23" s="90" t="s">
        <v>2</v>
      </c>
      <c r="K23" s="91"/>
      <c r="L23" s="92" t="s">
        <v>26</v>
      </c>
      <c r="M23" s="93"/>
      <c r="N23" s="93"/>
      <c r="O23" s="93"/>
      <c r="P23" s="93"/>
      <c r="Q23" s="94"/>
    </row>
    <row r="24" spans="2:17" ht="15.75" thickBot="1" x14ac:dyDescent="0.3">
      <c r="B24" s="76">
        <f t="shared" si="1"/>
        <v>19</v>
      </c>
      <c r="C24" s="77" t="s">
        <v>15</v>
      </c>
      <c r="D24" s="77">
        <v>1</v>
      </c>
      <c r="E24" s="2" t="str">
        <f>'itajuba 01'!$E28</f>
        <v>-</v>
      </c>
      <c r="F24" s="2" t="str">
        <f>'itajuba 02'!$E28</f>
        <v>-</v>
      </c>
      <c r="G24" s="2" t="str">
        <f>'itajuba 03'!$E28</f>
        <v>-</v>
      </c>
      <c r="H24" s="121" t="s">
        <v>97</v>
      </c>
      <c r="J24" s="80" t="s">
        <v>3</v>
      </c>
      <c r="K24" s="81"/>
      <c r="L24" s="82" t="s">
        <v>25</v>
      </c>
      <c r="M24" s="83"/>
      <c r="N24" s="83"/>
      <c r="O24" s="83"/>
      <c r="P24" s="83"/>
      <c r="Q24" s="84"/>
    </row>
    <row r="25" spans="2:17" x14ac:dyDescent="0.25">
      <c r="B25" s="76">
        <f t="shared" si="1"/>
        <v>20</v>
      </c>
      <c r="C25" s="77" t="s">
        <v>18</v>
      </c>
      <c r="D25" s="77">
        <v>1</v>
      </c>
      <c r="E25" s="2" t="str">
        <f>'itajuba 01'!$E29</f>
        <v>-</v>
      </c>
      <c r="F25" s="2">
        <f>'itajuba 02'!$E29</f>
        <v>2.1</v>
      </c>
      <c r="G25" s="2" t="str">
        <f>'itajuba 03'!$E29</f>
        <v>-</v>
      </c>
      <c r="H25" s="121">
        <f t="shared" si="0"/>
        <v>2.1</v>
      </c>
    </row>
    <row r="26" spans="2:17" x14ac:dyDescent="0.25">
      <c r="B26" s="76">
        <f t="shared" si="1"/>
        <v>21</v>
      </c>
      <c r="C26" s="77" t="s">
        <v>15</v>
      </c>
      <c r="D26" s="77">
        <v>1</v>
      </c>
      <c r="E26" s="2">
        <f>'itajuba 01'!$E30</f>
        <v>2.5</v>
      </c>
      <c r="F26" s="2">
        <f>'itajuba 02'!$E30</f>
        <v>1.29</v>
      </c>
      <c r="G26" s="2">
        <f>'itajuba 03'!$E30</f>
        <v>2</v>
      </c>
      <c r="H26" s="121">
        <f t="shared" si="0"/>
        <v>1.93</v>
      </c>
    </row>
    <row r="27" spans="2:17" x14ac:dyDescent="0.25">
      <c r="B27" s="76">
        <f t="shared" si="1"/>
        <v>22</v>
      </c>
      <c r="C27" s="77" t="s">
        <v>15</v>
      </c>
      <c r="D27" s="77">
        <v>1</v>
      </c>
      <c r="E27" s="2">
        <f>'itajuba 01'!$E31</f>
        <v>2.5</v>
      </c>
      <c r="F27" s="2">
        <f>'itajuba 02'!$E31</f>
        <v>1.29</v>
      </c>
      <c r="G27" s="2">
        <f>'itajuba 03'!$E31</f>
        <v>2</v>
      </c>
      <c r="H27" s="121">
        <f t="shared" si="0"/>
        <v>1.93</v>
      </c>
    </row>
    <row r="28" spans="2:17" x14ac:dyDescent="0.25">
      <c r="B28" s="76">
        <f>B27+1</f>
        <v>23</v>
      </c>
      <c r="C28" s="77" t="s">
        <v>15</v>
      </c>
      <c r="D28" s="77">
        <v>1</v>
      </c>
      <c r="E28" s="2">
        <f>'itajuba 01'!$E32</f>
        <v>6.9</v>
      </c>
      <c r="F28" s="2">
        <f>'itajuba 02'!$E32</f>
        <v>7.99</v>
      </c>
      <c r="G28" s="2">
        <f>'itajuba 03'!$E32</f>
        <v>6</v>
      </c>
      <c r="H28" s="121">
        <f t="shared" si="0"/>
        <v>6.9633333333333338</v>
      </c>
    </row>
    <row r="29" spans="2:17" x14ac:dyDescent="0.25">
      <c r="B29" s="76">
        <f t="shared" si="1"/>
        <v>24</v>
      </c>
      <c r="C29" s="77" t="s">
        <v>15</v>
      </c>
      <c r="D29" s="77">
        <v>1</v>
      </c>
      <c r="E29" s="2" t="str">
        <f>'itajuba 01'!$E33</f>
        <v>-</v>
      </c>
      <c r="F29" s="2" t="str">
        <f>'itajuba 02'!$E33</f>
        <v>-</v>
      </c>
      <c r="G29" s="2" t="str">
        <f>'itajuba 03'!$E33</f>
        <v>-</v>
      </c>
      <c r="H29" s="121" t="s">
        <v>97</v>
      </c>
    </row>
    <row r="30" spans="2:17" x14ac:dyDescent="0.25">
      <c r="B30" s="76">
        <f t="shared" si="1"/>
        <v>25</v>
      </c>
      <c r="C30" s="77" t="s">
        <v>15</v>
      </c>
      <c r="D30" s="77">
        <v>1</v>
      </c>
      <c r="E30" s="2">
        <f>'itajuba 01'!$E34</f>
        <v>14</v>
      </c>
      <c r="F30" s="2">
        <f>'itajuba 02'!$E34</f>
        <v>16.8</v>
      </c>
      <c r="G30" s="2">
        <f>'itajuba 03'!$E34</f>
        <v>10</v>
      </c>
      <c r="H30" s="121">
        <f t="shared" si="0"/>
        <v>13.6</v>
      </c>
    </row>
    <row r="31" spans="2:17" x14ac:dyDescent="0.25">
      <c r="B31" s="76">
        <f t="shared" si="1"/>
        <v>26</v>
      </c>
      <c r="C31" s="77" t="s">
        <v>15</v>
      </c>
      <c r="D31" s="77">
        <v>1</v>
      </c>
      <c r="E31" s="2">
        <f>'itajuba 01'!$E35</f>
        <v>3</v>
      </c>
      <c r="F31" s="2">
        <f>'itajuba 02'!$E35</f>
        <v>4.99</v>
      </c>
      <c r="G31" s="2">
        <f>'itajuba 03'!$E35</f>
        <v>3</v>
      </c>
      <c r="H31" s="121">
        <f t="shared" si="0"/>
        <v>3.6633333333333336</v>
      </c>
    </row>
    <row r="32" spans="2:17" x14ac:dyDescent="0.25">
      <c r="B32" s="76">
        <f t="shared" si="1"/>
        <v>27</v>
      </c>
      <c r="C32" s="77" t="s">
        <v>15</v>
      </c>
      <c r="D32" s="77">
        <v>1</v>
      </c>
      <c r="E32" s="2">
        <f>'itajuba 01'!$E36</f>
        <v>5</v>
      </c>
      <c r="F32" s="2">
        <f>'itajuba 02'!$E36</f>
        <v>4.99</v>
      </c>
      <c r="G32" s="2">
        <f>'itajuba 03'!$E36</f>
        <v>4</v>
      </c>
      <c r="H32" s="121">
        <f t="shared" si="0"/>
        <v>4.6633333333333331</v>
      </c>
    </row>
    <row r="33" spans="2:8" x14ac:dyDescent="0.25">
      <c r="B33" s="76">
        <f t="shared" si="1"/>
        <v>28</v>
      </c>
      <c r="C33" s="77" t="s">
        <v>15</v>
      </c>
      <c r="D33" s="77">
        <v>1</v>
      </c>
      <c r="E33" s="2">
        <f>'itajuba 01'!$E37</f>
        <v>2</v>
      </c>
      <c r="F33" s="2">
        <f>'itajuba 02'!$E37</f>
        <v>2.99</v>
      </c>
      <c r="G33" s="2">
        <f>'itajuba 03'!$E37</f>
        <v>3</v>
      </c>
      <c r="H33" s="121">
        <f t="shared" si="0"/>
        <v>2.6633333333333336</v>
      </c>
    </row>
    <row r="34" spans="2:8" x14ac:dyDescent="0.25">
      <c r="B34" s="76">
        <f t="shared" si="1"/>
        <v>29</v>
      </c>
      <c r="C34" s="77" t="s">
        <v>15</v>
      </c>
      <c r="D34" s="77">
        <v>1</v>
      </c>
      <c r="E34" s="2">
        <f>'itajuba 01'!$E38</f>
        <v>4.9000000000000004</v>
      </c>
      <c r="F34" s="2">
        <f>'itajuba 02'!$E38</f>
        <v>5.99</v>
      </c>
      <c r="G34" s="2">
        <f>'itajuba 03'!$E38</f>
        <v>6.9</v>
      </c>
      <c r="H34" s="121">
        <f t="shared" si="0"/>
        <v>5.93</v>
      </c>
    </row>
    <row r="35" spans="2:8" x14ac:dyDescent="0.25">
      <c r="B35" s="76">
        <f t="shared" si="1"/>
        <v>30</v>
      </c>
      <c r="C35" s="77" t="s">
        <v>15</v>
      </c>
      <c r="D35" s="77">
        <v>1</v>
      </c>
      <c r="E35" s="2">
        <f>'itajuba 01'!$E39</f>
        <v>10</v>
      </c>
      <c r="F35" s="2">
        <f>'itajuba 02'!$E39</f>
        <v>8.6</v>
      </c>
      <c r="G35" s="2">
        <f>'itajuba 03'!$E39</f>
        <v>10</v>
      </c>
      <c r="H35" s="121">
        <f t="shared" si="0"/>
        <v>9.5333333333333332</v>
      </c>
    </row>
    <row r="36" spans="2:8" ht="15.75" thickBot="1" x14ac:dyDescent="0.3">
      <c r="B36" s="78">
        <f t="shared" si="1"/>
        <v>31</v>
      </c>
      <c r="C36" s="79" t="s">
        <v>19</v>
      </c>
      <c r="D36" s="79">
        <v>1</v>
      </c>
      <c r="E36" s="122">
        <f>'itajuba 01'!$E40</f>
        <v>4.9000000000000004</v>
      </c>
      <c r="F36" s="122">
        <f>'itajuba 02'!$E40</f>
        <v>6.99</v>
      </c>
      <c r="G36" s="122">
        <f>'itajuba 03'!$E40</f>
        <v>6</v>
      </c>
      <c r="H36" s="123">
        <f t="shared" si="0"/>
        <v>5.9633333333333338</v>
      </c>
    </row>
  </sheetData>
  <sheetProtection algorithmName="SHA-512" hashValue="db/dGTQ/7vYRyPpK+qlDXGAqx2jt0NcQnqR22eAs2kQfUKLnQYqj3zgABv+F69dni3JJTG4hx5m36paN381Lww==" saltValue="Az9XmkfjnGIKMBFtRuqN3Q==" spinCount="100000" sheet="1" objects="1" scenarios="1"/>
  <mergeCells count="30">
    <mergeCell ref="J13:K13"/>
    <mergeCell ref="C2:D2"/>
    <mergeCell ref="J7:K7"/>
    <mergeCell ref="L7:Q7"/>
    <mergeCell ref="J8:K8"/>
    <mergeCell ref="L8:Q8"/>
    <mergeCell ref="J9:K9"/>
    <mergeCell ref="L9:Q9"/>
    <mergeCell ref="J10:K10"/>
    <mergeCell ref="L10:Q10"/>
    <mergeCell ref="J6:K6"/>
    <mergeCell ref="B3:H3"/>
    <mergeCell ref="B4:H4"/>
    <mergeCell ref="J20:K20"/>
    <mergeCell ref="J14:K14"/>
    <mergeCell ref="L14:Q14"/>
    <mergeCell ref="J15:K15"/>
    <mergeCell ref="L15:Q15"/>
    <mergeCell ref="J16:K16"/>
    <mergeCell ref="L16:Q16"/>
    <mergeCell ref="J17:K17"/>
    <mergeCell ref="L17:Q17"/>
    <mergeCell ref="J24:K24"/>
    <mergeCell ref="L24:Q24"/>
    <mergeCell ref="J21:K21"/>
    <mergeCell ref="L21:Q21"/>
    <mergeCell ref="J22:K22"/>
    <mergeCell ref="L22:Q22"/>
    <mergeCell ref="J23:K23"/>
    <mergeCell ref="L23:Q23"/>
  </mergeCells>
  <pageMargins left="0.511811024" right="0.511811024" top="0.78740157499999996" bottom="0.78740157499999996" header="0.31496062000000002" footer="0.31496062000000002"/>
  <pageSetup paperSize="0" orientation="portrait" horizontalDpi="0" verticalDpi="0" copie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7" t="s">
        <v>76</v>
      </c>
      <c r="D2" s="98"/>
    </row>
    <row r="3" spans="2:9" ht="15.75" thickBot="1" x14ac:dyDescent="0.3"/>
    <row r="4" spans="2:9" x14ac:dyDescent="0.25">
      <c r="B4" s="85" t="s">
        <v>0</v>
      </c>
      <c r="C4" s="86"/>
      <c r="D4" s="87" t="s">
        <v>77</v>
      </c>
      <c r="E4" s="88"/>
      <c r="F4" s="88"/>
      <c r="G4" s="88"/>
      <c r="H4" s="88"/>
      <c r="I4" s="89"/>
    </row>
    <row r="5" spans="2:9" x14ac:dyDescent="0.25">
      <c r="B5" s="90" t="s">
        <v>1</v>
      </c>
      <c r="C5" s="91"/>
      <c r="D5" s="92" t="s">
        <v>78</v>
      </c>
      <c r="E5" s="93"/>
      <c r="F5" s="93"/>
      <c r="G5" s="93"/>
      <c r="H5" s="93"/>
      <c r="I5" s="94"/>
    </row>
    <row r="6" spans="2:9" x14ac:dyDescent="0.25">
      <c r="B6" s="90" t="s">
        <v>2</v>
      </c>
      <c r="C6" s="91"/>
      <c r="D6" s="92" t="s">
        <v>79</v>
      </c>
      <c r="E6" s="93"/>
      <c r="F6" s="93"/>
      <c r="G6" s="93"/>
      <c r="H6" s="93"/>
      <c r="I6" s="94"/>
    </row>
    <row r="7" spans="2:9" ht="15.75" thickBot="1" x14ac:dyDescent="0.3">
      <c r="B7" s="80" t="s">
        <v>3</v>
      </c>
      <c r="C7" s="81"/>
      <c r="D7" s="82" t="s">
        <v>80</v>
      </c>
      <c r="E7" s="83"/>
      <c r="F7" s="83"/>
      <c r="G7" s="83"/>
      <c r="H7" s="83"/>
      <c r="I7" s="84"/>
    </row>
    <row r="9" spans="2:9" x14ac:dyDescent="0.25">
      <c r="B9" s="16" t="s">
        <v>4</v>
      </c>
      <c r="C9" s="16" t="s">
        <v>170</v>
      </c>
      <c r="D9" s="16" t="s">
        <v>5</v>
      </c>
      <c r="E9" s="2" t="s">
        <v>7</v>
      </c>
      <c r="G9" s="99" t="s">
        <v>9</v>
      </c>
      <c r="H9" s="99"/>
      <c r="I9" s="4">
        <v>16</v>
      </c>
    </row>
    <row r="10" spans="2:9" x14ac:dyDescent="0.25">
      <c r="B10" s="16">
        <v>1</v>
      </c>
      <c r="C10" s="16" t="s">
        <v>131</v>
      </c>
      <c r="D10" s="16" t="s">
        <v>15</v>
      </c>
      <c r="E10" s="2">
        <v>2.4</v>
      </c>
    </row>
    <row r="11" spans="2:9" x14ac:dyDescent="0.25">
      <c r="B11" s="16">
        <f>B10+1</f>
        <v>2</v>
      </c>
      <c r="C11" s="16" t="s">
        <v>142</v>
      </c>
      <c r="D11" s="16" t="s">
        <v>15</v>
      </c>
      <c r="E11" s="2">
        <v>4.25</v>
      </c>
    </row>
    <row r="12" spans="2:9" x14ac:dyDescent="0.25">
      <c r="B12" s="16">
        <f t="shared" ref="B12:B40" si="0">B11+1</f>
        <v>3</v>
      </c>
      <c r="C12" s="16" t="s">
        <v>143</v>
      </c>
      <c r="D12" s="16" t="s">
        <v>16</v>
      </c>
      <c r="E12" s="2">
        <v>1.5</v>
      </c>
    </row>
    <row r="13" spans="2:9" x14ac:dyDescent="0.25">
      <c r="B13" s="16">
        <f t="shared" si="0"/>
        <v>4</v>
      </c>
      <c r="C13" s="16" t="s">
        <v>144</v>
      </c>
      <c r="D13" s="16" t="s">
        <v>15</v>
      </c>
      <c r="E13" s="2">
        <v>3.4</v>
      </c>
    </row>
    <row r="14" spans="2:9" x14ac:dyDescent="0.25">
      <c r="B14" s="16">
        <f t="shared" si="0"/>
        <v>5</v>
      </c>
      <c r="C14" s="16" t="s">
        <v>145</v>
      </c>
      <c r="D14" s="16" t="s">
        <v>15</v>
      </c>
      <c r="E14" s="2">
        <v>3.25</v>
      </c>
    </row>
    <row r="15" spans="2:9" x14ac:dyDescent="0.25">
      <c r="B15" s="16">
        <f t="shared" si="0"/>
        <v>6</v>
      </c>
      <c r="C15" s="16" t="s">
        <v>146</v>
      </c>
      <c r="D15" s="16" t="s">
        <v>15</v>
      </c>
      <c r="E15" s="2">
        <v>3.5</v>
      </c>
    </row>
    <row r="16" spans="2:9" x14ac:dyDescent="0.25">
      <c r="B16" s="16">
        <f t="shared" si="0"/>
        <v>7</v>
      </c>
      <c r="C16" s="16" t="s">
        <v>147</v>
      </c>
      <c r="D16" s="16" t="s">
        <v>15</v>
      </c>
      <c r="E16" s="2">
        <v>3.95</v>
      </c>
    </row>
    <row r="17" spans="2:5" x14ac:dyDescent="0.25">
      <c r="B17" s="16">
        <f t="shared" si="0"/>
        <v>8</v>
      </c>
      <c r="C17" s="16" t="s">
        <v>148</v>
      </c>
      <c r="D17" s="16" t="s">
        <v>15</v>
      </c>
      <c r="E17" s="2">
        <v>4.2</v>
      </c>
    </row>
    <row r="18" spans="2:5" x14ac:dyDescent="0.25">
      <c r="B18" s="16">
        <f t="shared" si="0"/>
        <v>9</v>
      </c>
      <c r="C18" s="16" t="s">
        <v>149</v>
      </c>
      <c r="D18" s="16" t="s">
        <v>15</v>
      </c>
      <c r="E18" s="2">
        <v>17.600000000000001</v>
      </c>
    </row>
    <row r="19" spans="2:5" x14ac:dyDescent="0.25">
      <c r="B19" s="16">
        <f t="shared" si="0"/>
        <v>10</v>
      </c>
      <c r="C19" s="16" t="s">
        <v>150</v>
      </c>
      <c r="D19" s="16" t="s">
        <v>15</v>
      </c>
      <c r="E19" s="2" t="s">
        <v>97</v>
      </c>
    </row>
    <row r="20" spans="2:5" x14ac:dyDescent="0.25">
      <c r="B20" s="16">
        <f t="shared" si="0"/>
        <v>11</v>
      </c>
      <c r="C20" s="16" t="s">
        <v>151</v>
      </c>
      <c r="D20" s="16" t="s">
        <v>17</v>
      </c>
      <c r="E20" s="2">
        <v>2</v>
      </c>
    </row>
    <row r="21" spans="2:5" x14ac:dyDescent="0.25">
      <c r="B21" s="16">
        <f t="shared" si="0"/>
        <v>12</v>
      </c>
      <c r="C21" s="16" t="s">
        <v>152</v>
      </c>
      <c r="D21" s="16" t="s">
        <v>15</v>
      </c>
      <c r="E21" s="2">
        <v>5.9</v>
      </c>
    </row>
    <row r="22" spans="2:5" x14ac:dyDescent="0.25">
      <c r="B22" s="16">
        <f t="shared" si="0"/>
        <v>13</v>
      </c>
      <c r="C22" s="16" t="s">
        <v>153</v>
      </c>
      <c r="D22" s="16" t="s">
        <v>15</v>
      </c>
      <c r="E22" s="2">
        <v>4.2</v>
      </c>
    </row>
    <row r="23" spans="2:5" x14ac:dyDescent="0.25">
      <c r="B23" s="16">
        <f t="shared" si="0"/>
        <v>14</v>
      </c>
      <c r="C23" s="16" t="s">
        <v>154</v>
      </c>
      <c r="D23" s="16" t="s">
        <v>15</v>
      </c>
      <c r="E23" s="2">
        <v>2.2000000000000002</v>
      </c>
    </row>
    <row r="24" spans="2:5" x14ac:dyDescent="0.25">
      <c r="B24" s="16">
        <f t="shared" si="0"/>
        <v>15</v>
      </c>
      <c r="C24" s="16" t="s">
        <v>155</v>
      </c>
      <c r="D24" s="16" t="s">
        <v>15</v>
      </c>
      <c r="E24" s="2">
        <v>1.75</v>
      </c>
    </row>
    <row r="25" spans="2:5" x14ac:dyDescent="0.25">
      <c r="B25" s="16">
        <f t="shared" si="0"/>
        <v>16</v>
      </c>
      <c r="C25" s="16" t="s">
        <v>156</v>
      </c>
      <c r="D25" s="16" t="s">
        <v>15</v>
      </c>
      <c r="E25" s="2">
        <v>17.3</v>
      </c>
    </row>
    <row r="26" spans="2:5" x14ac:dyDescent="0.25">
      <c r="B26" s="16">
        <f t="shared" si="0"/>
        <v>17</v>
      </c>
      <c r="C26" s="16" t="s">
        <v>157</v>
      </c>
      <c r="D26" s="16" t="s">
        <v>15</v>
      </c>
      <c r="E26" s="2">
        <v>6.5</v>
      </c>
    </row>
    <row r="27" spans="2:5" x14ac:dyDescent="0.25">
      <c r="B27" s="16">
        <f t="shared" si="0"/>
        <v>18</v>
      </c>
      <c r="C27" s="16" t="s">
        <v>158</v>
      </c>
      <c r="D27" s="16" t="s">
        <v>15</v>
      </c>
      <c r="E27" s="2">
        <v>4.8</v>
      </c>
    </row>
    <row r="28" spans="2:5" x14ac:dyDescent="0.25">
      <c r="B28" s="16">
        <f t="shared" si="0"/>
        <v>19</v>
      </c>
      <c r="C28" s="16" t="s">
        <v>159</v>
      </c>
      <c r="D28" s="16" t="s">
        <v>15</v>
      </c>
      <c r="E28" s="2" t="s">
        <v>97</v>
      </c>
    </row>
    <row r="29" spans="2:5" x14ac:dyDescent="0.25">
      <c r="B29" s="16">
        <f t="shared" si="0"/>
        <v>20</v>
      </c>
      <c r="C29" s="16" t="s">
        <v>160</v>
      </c>
      <c r="D29" s="16" t="s">
        <v>18</v>
      </c>
      <c r="E29" s="2">
        <v>2.5</v>
      </c>
    </row>
    <row r="30" spans="2:5" x14ac:dyDescent="0.25">
      <c r="B30" s="16">
        <f t="shared" si="0"/>
        <v>21</v>
      </c>
      <c r="C30" s="16" t="s">
        <v>161</v>
      </c>
      <c r="D30" s="16" t="s">
        <v>15</v>
      </c>
      <c r="E30" s="2">
        <v>1.7</v>
      </c>
    </row>
    <row r="31" spans="2:5" x14ac:dyDescent="0.25">
      <c r="B31" s="16">
        <f t="shared" si="0"/>
        <v>22</v>
      </c>
      <c r="C31" s="16" t="s">
        <v>171</v>
      </c>
      <c r="D31" s="16" t="s">
        <v>15</v>
      </c>
      <c r="E31" s="2">
        <v>1.7</v>
      </c>
    </row>
    <row r="32" spans="2:5" x14ac:dyDescent="0.25">
      <c r="B32" s="16">
        <f>B31+1</f>
        <v>23</v>
      </c>
      <c r="C32" s="16" t="s">
        <v>172</v>
      </c>
      <c r="D32" s="16" t="s">
        <v>15</v>
      </c>
      <c r="E32" s="2">
        <v>7.8</v>
      </c>
    </row>
    <row r="33" spans="2:5" x14ac:dyDescent="0.25">
      <c r="B33" s="16">
        <f t="shared" si="0"/>
        <v>24</v>
      </c>
      <c r="C33" s="16" t="s">
        <v>162</v>
      </c>
      <c r="D33" s="16" t="s">
        <v>15</v>
      </c>
      <c r="E33" s="2" t="s">
        <v>97</v>
      </c>
    </row>
    <row r="34" spans="2:5" x14ac:dyDescent="0.25">
      <c r="B34" s="16">
        <f t="shared" si="0"/>
        <v>25</v>
      </c>
      <c r="C34" s="16" t="s">
        <v>163</v>
      </c>
      <c r="D34" s="16" t="s">
        <v>15</v>
      </c>
      <c r="E34" s="2">
        <v>2.9</v>
      </c>
    </row>
    <row r="35" spans="2:5" x14ac:dyDescent="0.25">
      <c r="B35" s="16">
        <f t="shared" si="0"/>
        <v>26</v>
      </c>
      <c r="C35" s="16" t="s">
        <v>164</v>
      </c>
      <c r="D35" s="16" t="s">
        <v>15</v>
      </c>
      <c r="E35" s="2">
        <v>4.2</v>
      </c>
    </row>
    <row r="36" spans="2:5" x14ac:dyDescent="0.25">
      <c r="B36" s="16">
        <f t="shared" si="0"/>
        <v>27</v>
      </c>
      <c r="C36" s="16" t="s">
        <v>165</v>
      </c>
      <c r="D36" s="16" t="s">
        <v>15</v>
      </c>
      <c r="E36" s="2">
        <v>5.2</v>
      </c>
    </row>
    <row r="37" spans="2:5" x14ac:dyDescent="0.25">
      <c r="B37" s="16">
        <f t="shared" si="0"/>
        <v>28</v>
      </c>
      <c r="C37" s="16" t="s">
        <v>166</v>
      </c>
      <c r="D37" s="16" t="s">
        <v>15</v>
      </c>
      <c r="E37" s="2">
        <v>3</v>
      </c>
    </row>
    <row r="38" spans="2:5" x14ac:dyDescent="0.25">
      <c r="B38" s="16">
        <f t="shared" si="0"/>
        <v>29</v>
      </c>
      <c r="C38" s="16" t="s">
        <v>167</v>
      </c>
      <c r="D38" s="16" t="s">
        <v>15</v>
      </c>
      <c r="E38" s="2">
        <v>7.95</v>
      </c>
    </row>
    <row r="39" spans="2:5" x14ac:dyDescent="0.25">
      <c r="B39" s="16">
        <f t="shared" si="0"/>
        <v>30</v>
      </c>
      <c r="C39" s="16" t="s">
        <v>168</v>
      </c>
      <c r="D39" s="16" t="s">
        <v>15</v>
      </c>
      <c r="E39" s="2">
        <v>2</v>
      </c>
    </row>
    <row r="40" spans="2:5" x14ac:dyDescent="0.25">
      <c r="B40" s="16">
        <f t="shared" si="0"/>
        <v>31</v>
      </c>
      <c r="C40" s="16" t="s">
        <v>169</v>
      </c>
      <c r="D40" s="16" t="s">
        <v>19</v>
      </c>
      <c r="E40" s="2">
        <v>7.8</v>
      </c>
    </row>
  </sheetData>
  <sheetProtection algorithmName="SHA-512" hashValue="X+okiHw8DqJMbOo1lvh3RfauuJkcMKM+y7wAxPSpA3AeRVJKDhMskW77IPIEwz12CTtFZNZs4kOC4F7qoqo3nQ==" saltValue="886CtbUEi5vL1BWa7jNBvw==" spinCount="100000" sheet="1" objects="1" scenarios="1"/>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7" t="s">
        <v>76</v>
      </c>
      <c r="D2" s="98"/>
    </row>
    <row r="3" spans="2:9" ht="15.75" thickBot="1" x14ac:dyDescent="0.3"/>
    <row r="4" spans="2:9" x14ac:dyDescent="0.25">
      <c r="B4" s="85" t="s">
        <v>0</v>
      </c>
      <c r="C4" s="86"/>
      <c r="D4" s="87" t="s">
        <v>81</v>
      </c>
      <c r="E4" s="88"/>
      <c r="F4" s="88"/>
      <c r="G4" s="88"/>
      <c r="H4" s="88"/>
      <c r="I4" s="89"/>
    </row>
    <row r="5" spans="2:9" x14ac:dyDescent="0.25">
      <c r="B5" s="90" t="s">
        <v>1</v>
      </c>
      <c r="C5" s="91"/>
      <c r="D5" s="92" t="s">
        <v>82</v>
      </c>
      <c r="E5" s="93"/>
      <c r="F5" s="93"/>
      <c r="G5" s="93"/>
      <c r="H5" s="93"/>
      <c r="I5" s="94"/>
    </row>
    <row r="6" spans="2:9" x14ac:dyDescent="0.25">
      <c r="B6" s="90" t="s">
        <v>2</v>
      </c>
      <c r="C6" s="91"/>
      <c r="D6" s="92" t="s">
        <v>83</v>
      </c>
      <c r="E6" s="93"/>
      <c r="F6" s="93"/>
      <c r="G6" s="93"/>
      <c r="H6" s="93"/>
      <c r="I6" s="94"/>
    </row>
    <row r="7" spans="2:9" ht="15.75" thickBot="1" x14ac:dyDescent="0.3">
      <c r="B7" s="80" t="s">
        <v>3</v>
      </c>
      <c r="C7" s="81"/>
      <c r="D7" s="82" t="s">
        <v>84</v>
      </c>
      <c r="E7" s="83"/>
      <c r="F7" s="83"/>
      <c r="G7" s="83"/>
      <c r="H7" s="83"/>
      <c r="I7" s="84"/>
    </row>
    <row r="9" spans="2:9" x14ac:dyDescent="0.25">
      <c r="B9" s="16" t="s">
        <v>4</v>
      </c>
      <c r="C9" s="16" t="s">
        <v>170</v>
      </c>
      <c r="D9" s="16" t="s">
        <v>5</v>
      </c>
      <c r="E9" s="2" t="s">
        <v>7</v>
      </c>
      <c r="G9" s="100" t="s">
        <v>9</v>
      </c>
      <c r="H9" s="101"/>
      <c r="I9" s="4">
        <v>17</v>
      </c>
    </row>
    <row r="10" spans="2:9" x14ac:dyDescent="0.25">
      <c r="B10" s="16">
        <v>1</v>
      </c>
      <c r="C10" s="16" t="s">
        <v>131</v>
      </c>
      <c r="D10" s="16" t="s">
        <v>15</v>
      </c>
      <c r="E10" s="2">
        <v>1.89</v>
      </c>
    </row>
    <row r="11" spans="2:9" x14ac:dyDescent="0.25">
      <c r="B11" s="16">
        <v>2</v>
      </c>
      <c r="C11" s="16" t="s">
        <v>142</v>
      </c>
      <c r="D11" s="16" t="s">
        <v>15</v>
      </c>
      <c r="E11" s="2">
        <v>4.75</v>
      </c>
    </row>
    <row r="12" spans="2:9" x14ac:dyDescent="0.25">
      <c r="B12" s="1">
        <v>3</v>
      </c>
      <c r="C12" s="16" t="s">
        <v>143</v>
      </c>
      <c r="D12" s="1" t="s">
        <v>16</v>
      </c>
      <c r="E12" s="2">
        <v>1.89</v>
      </c>
    </row>
    <row r="13" spans="2:9" x14ac:dyDescent="0.25">
      <c r="B13" s="1">
        <v>4</v>
      </c>
      <c r="C13" s="16" t="s">
        <v>144</v>
      </c>
      <c r="D13" s="1" t="s">
        <v>15</v>
      </c>
      <c r="E13" s="2">
        <v>2.98</v>
      </c>
    </row>
    <row r="14" spans="2:9" x14ac:dyDescent="0.25">
      <c r="B14" s="1">
        <v>5</v>
      </c>
      <c r="C14" s="16" t="s">
        <v>145</v>
      </c>
      <c r="D14" s="1" t="s">
        <v>15</v>
      </c>
      <c r="E14" s="2">
        <v>4.45</v>
      </c>
    </row>
    <row r="15" spans="2:9" x14ac:dyDescent="0.25">
      <c r="B15" s="1">
        <v>6</v>
      </c>
      <c r="C15" s="16" t="s">
        <v>146</v>
      </c>
      <c r="D15" s="1" t="s">
        <v>15</v>
      </c>
      <c r="E15" s="2">
        <v>3.98</v>
      </c>
    </row>
    <row r="16" spans="2:9" x14ac:dyDescent="0.25">
      <c r="B16" s="1">
        <v>7</v>
      </c>
      <c r="C16" s="16" t="s">
        <v>147</v>
      </c>
      <c r="D16" s="1" t="s">
        <v>15</v>
      </c>
      <c r="E16" s="2">
        <v>4.95</v>
      </c>
    </row>
    <row r="17" spans="2:5" x14ac:dyDescent="0.25">
      <c r="B17" s="1">
        <v>8</v>
      </c>
      <c r="C17" s="16" t="s">
        <v>148</v>
      </c>
      <c r="D17" s="1" t="s">
        <v>15</v>
      </c>
      <c r="E17" s="2">
        <v>4.95</v>
      </c>
    </row>
    <row r="18" spans="2:5" x14ac:dyDescent="0.25">
      <c r="B18" s="1">
        <v>9</v>
      </c>
      <c r="C18" s="16" t="s">
        <v>149</v>
      </c>
      <c r="D18" s="1" t="s">
        <v>15</v>
      </c>
      <c r="E18" s="2">
        <v>23.45</v>
      </c>
    </row>
    <row r="19" spans="2:5" x14ac:dyDescent="0.25">
      <c r="B19" s="1">
        <v>10</v>
      </c>
      <c r="C19" s="16" t="s">
        <v>150</v>
      </c>
      <c r="D19" s="1" t="s">
        <v>15</v>
      </c>
      <c r="E19" s="2" t="s">
        <v>97</v>
      </c>
    </row>
    <row r="20" spans="2:5" x14ac:dyDescent="0.25">
      <c r="B20" s="1">
        <v>11</v>
      </c>
      <c r="C20" s="16" t="s">
        <v>151</v>
      </c>
      <c r="D20" s="1" t="s">
        <v>17</v>
      </c>
      <c r="E20" s="2">
        <v>2.98</v>
      </c>
    </row>
    <row r="21" spans="2:5" x14ac:dyDescent="0.25">
      <c r="B21" s="1">
        <v>12</v>
      </c>
      <c r="C21" s="16" t="s">
        <v>152</v>
      </c>
      <c r="D21" s="1" t="s">
        <v>15</v>
      </c>
      <c r="E21" s="2">
        <v>4.9800000000000004</v>
      </c>
    </row>
    <row r="22" spans="2:5" x14ac:dyDescent="0.25">
      <c r="B22" s="1">
        <v>13</v>
      </c>
      <c r="C22" s="16" t="s">
        <v>153</v>
      </c>
      <c r="D22" s="1" t="s">
        <v>15</v>
      </c>
      <c r="E22" s="2">
        <v>4.95</v>
      </c>
    </row>
    <row r="23" spans="2:5" x14ac:dyDescent="0.25">
      <c r="B23" s="1">
        <v>14</v>
      </c>
      <c r="C23" s="16" t="s">
        <v>154</v>
      </c>
      <c r="D23" s="1" t="s">
        <v>15</v>
      </c>
      <c r="E23" s="2">
        <v>2.75</v>
      </c>
    </row>
    <row r="24" spans="2:5" x14ac:dyDescent="0.25">
      <c r="B24" s="1">
        <v>15</v>
      </c>
      <c r="C24" s="16" t="s">
        <v>155</v>
      </c>
      <c r="D24" s="1" t="s">
        <v>15</v>
      </c>
      <c r="E24" s="2">
        <v>1.89</v>
      </c>
    </row>
    <row r="25" spans="2:5" x14ac:dyDescent="0.25">
      <c r="B25" s="1">
        <v>16</v>
      </c>
      <c r="C25" s="16" t="s">
        <v>156</v>
      </c>
      <c r="D25" s="1" t="s">
        <v>15</v>
      </c>
      <c r="E25" s="2">
        <v>13.97</v>
      </c>
    </row>
    <row r="26" spans="2:5" x14ac:dyDescent="0.25">
      <c r="B26" s="1">
        <v>17</v>
      </c>
      <c r="C26" s="16" t="s">
        <v>157</v>
      </c>
      <c r="D26" s="1" t="s">
        <v>15</v>
      </c>
      <c r="E26" s="2">
        <v>5.49</v>
      </c>
    </row>
    <row r="27" spans="2:5" x14ac:dyDescent="0.25">
      <c r="B27" s="1">
        <v>18</v>
      </c>
      <c r="C27" s="16" t="s">
        <v>158</v>
      </c>
      <c r="D27" s="1" t="s">
        <v>15</v>
      </c>
      <c r="E27" s="2">
        <v>6.95</v>
      </c>
    </row>
    <row r="28" spans="2:5" x14ac:dyDescent="0.25">
      <c r="B28" s="1">
        <v>19</v>
      </c>
      <c r="C28" s="16" t="s">
        <v>159</v>
      </c>
      <c r="D28" s="1" t="s">
        <v>15</v>
      </c>
      <c r="E28" s="2">
        <v>1.75</v>
      </c>
    </row>
    <row r="29" spans="2:5" x14ac:dyDescent="0.25">
      <c r="B29" s="1">
        <v>20</v>
      </c>
      <c r="C29" s="16" t="s">
        <v>160</v>
      </c>
      <c r="D29" s="1" t="s">
        <v>18</v>
      </c>
      <c r="E29" s="2">
        <v>2.19</v>
      </c>
    </row>
    <row r="30" spans="2:5" x14ac:dyDescent="0.25">
      <c r="B30" s="1">
        <v>21</v>
      </c>
      <c r="C30" s="16" t="s">
        <v>161</v>
      </c>
      <c r="D30" s="1" t="s">
        <v>15</v>
      </c>
      <c r="E30" s="2" t="s">
        <v>97</v>
      </c>
    </row>
    <row r="31" spans="2:5" x14ac:dyDescent="0.25">
      <c r="B31" s="1">
        <v>22</v>
      </c>
      <c r="C31" s="16" t="s">
        <v>171</v>
      </c>
      <c r="D31" s="1" t="s">
        <v>15</v>
      </c>
      <c r="E31" s="2" t="s">
        <v>97</v>
      </c>
    </row>
    <row r="32" spans="2:5" x14ac:dyDescent="0.25">
      <c r="B32" s="1">
        <v>23</v>
      </c>
      <c r="C32" s="16" t="s">
        <v>172</v>
      </c>
      <c r="D32" s="1" t="s">
        <v>15</v>
      </c>
      <c r="E32" s="2">
        <v>7.99</v>
      </c>
    </row>
    <row r="33" spans="2:5" x14ac:dyDescent="0.25">
      <c r="B33" s="1">
        <v>24</v>
      </c>
      <c r="C33" s="16" t="s">
        <v>162</v>
      </c>
      <c r="D33" s="1" t="s">
        <v>15</v>
      </c>
      <c r="E33" s="2" t="s">
        <v>97</v>
      </c>
    </row>
    <row r="34" spans="2:5" x14ac:dyDescent="0.25">
      <c r="B34" s="1">
        <v>25</v>
      </c>
      <c r="C34" s="16" t="s">
        <v>163</v>
      </c>
      <c r="D34" s="1" t="s">
        <v>15</v>
      </c>
      <c r="E34" s="2">
        <v>18</v>
      </c>
    </row>
    <row r="35" spans="2:5" x14ac:dyDescent="0.25">
      <c r="B35" s="1">
        <v>26</v>
      </c>
      <c r="C35" s="16" t="s">
        <v>164</v>
      </c>
      <c r="D35" s="1" t="s">
        <v>15</v>
      </c>
      <c r="E35" s="2">
        <v>3.85</v>
      </c>
    </row>
    <row r="36" spans="2:5" x14ac:dyDescent="0.25">
      <c r="B36" s="1">
        <v>27</v>
      </c>
      <c r="C36" s="16" t="s">
        <v>165</v>
      </c>
      <c r="D36" s="1" t="s">
        <v>15</v>
      </c>
      <c r="E36" s="2">
        <v>3.85</v>
      </c>
    </row>
    <row r="37" spans="2:5" x14ac:dyDescent="0.25">
      <c r="B37" s="1">
        <v>28</v>
      </c>
      <c r="C37" s="16" t="s">
        <v>166</v>
      </c>
      <c r="D37" s="1" t="s">
        <v>15</v>
      </c>
      <c r="E37" s="2">
        <v>4.75</v>
      </c>
    </row>
    <row r="38" spans="2:5" x14ac:dyDescent="0.25">
      <c r="B38" s="1">
        <v>29</v>
      </c>
      <c r="C38" s="16" t="s">
        <v>167</v>
      </c>
      <c r="D38" s="1" t="s">
        <v>15</v>
      </c>
      <c r="E38" s="2">
        <v>8.75</v>
      </c>
    </row>
    <row r="39" spans="2:5" x14ac:dyDescent="0.25">
      <c r="B39" s="1">
        <v>30</v>
      </c>
      <c r="C39" s="16" t="s">
        <v>168</v>
      </c>
      <c r="D39" s="1" t="s">
        <v>15</v>
      </c>
      <c r="E39" s="2">
        <v>9.8000000000000007</v>
      </c>
    </row>
    <row r="40" spans="2:5" x14ac:dyDescent="0.25">
      <c r="B40" s="1">
        <v>31</v>
      </c>
      <c r="C40" s="16" t="s">
        <v>169</v>
      </c>
      <c r="D40" s="1" t="s">
        <v>19</v>
      </c>
      <c r="E40" s="2">
        <v>8.9499999999999993</v>
      </c>
    </row>
  </sheetData>
  <sheetProtection algorithmName="SHA-512" hashValue="0j0GV5V+eL/xSLqTVORaQJbSqDUrshUOcIiprWI6GoS1+d47PtjLZzzIssw+PBuiRTH+bKrgvBiZJi/9Gc+66w==" saltValue="9eO7j2xLj1AgMziBLPwlqg==" spinCount="100000" sheet="1" objects="1" scenarios="1"/>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7" t="s">
        <v>76</v>
      </c>
      <c r="D2" s="98"/>
    </row>
    <row r="3" spans="2:9" ht="15.75" thickBot="1" x14ac:dyDescent="0.3"/>
    <row r="4" spans="2:9" x14ac:dyDescent="0.25">
      <c r="B4" s="85" t="s">
        <v>0</v>
      </c>
      <c r="C4" s="86"/>
      <c r="D4" s="87" t="s">
        <v>85</v>
      </c>
      <c r="E4" s="88"/>
      <c r="F4" s="88"/>
      <c r="G4" s="88"/>
      <c r="H4" s="88"/>
      <c r="I4" s="89"/>
    </row>
    <row r="5" spans="2:9" x14ac:dyDescent="0.25">
      <c r="B5" s="90" t="s">
        <v>1</v>
      </c>
      <c r="C5" s="91"/>
      <c r="D5" s="92"/>
      <c r="E5" s="93"/>
      <c r="F5" s="93"/>
      <c r="G5" s="93"/>
      <c r="H5" s="93"/>
      <c r="I5" s="94"/>
    </row>
    <row r="6" spans="2:9" x14ac:dyDescent="0.25">
      <c r="B6" s="90" t="s">
        <v>2</v>
      </c>
      <c r="C6" s="91"/>
      <c r="D6" s="92" t="s">
        <v>87</v>
      </c>
      <c r="E6" s="93"/>
      <c r="F6" s="93"/>
      <c r="G6" s="93"/>
      <c r="H6" s="93"/>
      <c r="I6" s="94"/>
    </row>
    <row r="7" spans="2:9" ht="15.75" thickBot="1" x14ac:dyDescent="0.3">
      <c r="B7" s="80" t="s">
        <v>3</v>
      </c>
      <c r="C7" s="81"/>
      <c r="D7" s="82" t="s">
        <v>86</v>
      </c>
      <c r="E7" s="83"/>
      <c r="F7" s="83"/>
      <c r="G7" s="83"/>
      <c r="H7" s="83"/>
      <c r="I7" s="84"/>
    </row>
    <row r="9" spans="2:9" x14ac:dyDescent="0.25">
      <c r="B9" s="16" t="s">
        <v>4</v>
      </c>
      <c r="C9" s="16" t="s">
        <v>170</v>
      </c>
      <c r="D9" s="16" t="s">
        <v>5</v>
      </c>
      <c r="E9" s="2" t="s">
        <v>7</v>
      </c>
      <c r="G9" s="99" t="s">
        <v>9</v>
      </c>
      <c r="H9" s="99"/>
      <c r="I9" s="4">
        <v>18</v>
      </c>
    </row>
    <row r="10" spans="2:9" x14ac:dyDescent="0.25">
      <c r="B10" s="16">
        <v>1</v>
      </c>
      <c r="C10" s="16" t="s">
        <v>131</v>
      </c>
      <c r="D10" s="16" t="s">
        <v>15</v>
      </c>
      <c r="E10" s="2">
        <v>2</v>
      </c>
    </row>
    <row r="11" spans="2:9" x14ac:dyDescent="0.25">
      <c r="B11" s="16">
        <f>B10+1</f>
        <v>2</v>
      </c>
      <c r="C11" s="16" t="s">
        <v>142</v>
      </c>
      <c r="D11" s="16" t="s">
        <v>15</v>
      </c>
      <c r="E11" s="2">
        <v>3</v>
      </c>
    </row>
    <row r="12" spans="2:9" x14ac:dyDescent="0.25">
      <c r="B12" s="16">
        <f t="shared" ref="B12:B40" si="0">B11+1</f>
        <v>3</v>
      </c>
      <c r="C12" s="16" t="s">
        <v>143</v>
      </c>
      <c r="D12" s="16" t="s">
        <v>16</v>
      </c>
      <c r="E12" s="2">
        <v>1.5</v>
      </c>
    </row>
    <row r="13" spans="2:9" x14ac:dyDescent="0.25">
      <c r="B13" s="16">
        <f t="shared" si="0"/>
        <v>4</v>
      </c>
      <c r="C13" s="16" t="s">
        <v>144</v>
      </c>
      <c r="D13" s="16" t="s">
        <v>15</v>
      </c>
      <c r="E13" s="2">
        <v>3.9</v>
      </c>
    </row>
    <row r="14" spans="2:9" x14ac:dyDescent="0.25">
      <c r="B14" s="16">
        <f t="shared" si="0"/>
        <v>5</v>
      </c>
      <c r="C14" s="16" t="s">
        <v>145</v>
      </c>
      <c r="D14" s="16" t="s">
        <v>15</v>
      </c>
      <c r="E14" s="2">
        <v>2.5</v>
      </c>
    </row>
    <row r="15" spans="2:9" x14ac:dyDescent="0.25">
      <c r="B15" s="16">
        <f t="shared" si="0"/>
        <v>6</v>
      </c>
      <c r="C15" s="16" t="s">
        <v>146</v>
      </c>
      <c r="D15" s="16" t="s">
        <v>15</v>
      </c>
      <c r="E15" s="2">
        <v>3</v>
      </c>
    </row>
    <row r="16" spans="2:9" x14ac:dyDescent="0.25">
      <c r="B16" s="16">
        <f t="shared" si="0"/>
        <v>7</v>
      </c>
      <c r="C16" s="16" t="s">
        <v>147</v>
      </c>
      <c r="D16" s="16" t="s">
        <v>15</v>
      </c>
      <c r="E16" s="2">
        <v>2.5</v>
      </c>
    </row>
    <row r="17" spans="2:5" x14ac:dyDescent="0.25">
      <c r="B17" s="16">
        <f t="shared" si="0"/>
        <v>8</v>
      </c>
      <c r="C17" s="16" t="s">
        <v>148</v>
      </c>
      <c r="D17" s="16" t="s">
        <v>15</v>
      </c>
      <c r="E17" s="2">
        <v>3</v>
      </c>
    </row>
    <row r="18" spans="2:5" x14ac:dyDescent="0.25">
      <c r="B18" s="16">
        <f t="shared" si="0"/>
        <v>9</v>
      </c>
      <c r="C18" s="16" t="s">
        <v>149</v>
      </c>
      <c r="D18" s="16" t="s">
        <v>15</v>
      </c>
      <c r="E18" s="2" t="s">
        <v>97</v>
      </c>
    </row>
    <row r="19" spans="2:5" x14ac:dyDescent="0.25">
      <c r="B19" s="16">
        <f t="shared" si="0"/>
        <v>10</v>
      </c>
      <c r="C19" s="16" t="s">
        <v>150</v>
      </c>
      <c r="D19" s="16" t="s">
        <v>15</v>
      </c>
      <c r="E19" s="2" t="s">
        <v>97</v>
      </c>
    </row>
    <row r="20" spans="2:5" x14ac:dyDescent="0.25">
      <c r="B20" s="16">
        <f t="shared" si="0"/>
        <v>11</v>
      </c>
      <c r="C20" s="16" t="s">
        <v>151</v>
      </c>
      <c r="D20" s="16" t="s">
        <v>17</v>
      </c>
      <c r="E20" s="2">
        <v>2.5</v>
      </c>
    </row>
    <row r="21" spans="2:5" x14ac:dyDescent="0.25">
      <c r="B21" s="16">
        <f t="shared" si="0"/>
        <v>12</v>
      </c>
      <c r="C21" s="16" t="s">
        <v>152</v>
      </c>
      <c r="D21" s="16" t="s">
        <v>15</v>
      </c>
      <c r="E21" s="2">
        <v>3.5</v>
      </c>
    </row>
    <row r="22" spans="2:5" x14ac:dyDescent="0.25">
      <c r="B22" s="16">
        <f t="shared" si="0"/>
        <v>13</v>
      </c>
      <c r="C22" s="16" t="s">
        <v>153</v>
      </c>
      <c r="D22" s="16" t="s">
        <v>15</v>
      </c>
      <c r="E22" s="2">
        <v>3</v>
      </c>
    </row>
    <row r="23" spans="2:5" x14ac:dyDescent="0.25">
      <c r="B23" s="16">
        <f t="shared" si="0"/>
        <v>14</v>
      </c>
      <c r="C23" s="16" t="s">
        <v>154</v>
      </c>
      <c r="D23" s="16" t="s">
        <v>15</v>
      </c>
      <c r="E23" s="2">
        <v>2</v>
      </c>
    </row>
    <row r="24" spans="2:5" x14ac:dyDescent="0.25">
      <c r="B24" s="16">
        <f t="shared" si="0"/>
        <v>15</v>
      </c>
      <c r="C24" s="16" t="s">
        <v>155</v>
      </c>
      <c r="D24" s="16" t="s">
        <v>15</v>
      </c>
      <c r="E24" s="2">
        <v>1</v>
      </c>
    </row>
    <row r="25" spans="2:5" x14ac:dyDescent="0.25">
      <c r="B25" s="16">
        <f t="shared" si="0"/>
        <v>16</v>
      </c>
      <c r="C25" s="16" t="s">
        <v>156</v>
      </c>
      <c r="D25" s="16" t="s">
        <v>15</v>
      </c>
      <c r="E25" s="2">
        <v>20</v>
      </c>
    </row>
    <row r="26" spans="2:5" x14ac:dyDescent="0.25">
      <c r="B26" s="16">
        <f t="shared" si="0"/>
        <v>17</v>
      </c>
      <c r="C26" s="16" t="s">
        <v>157</v>
      </c>
      <c r="D26" s="16" t="s">
        <v>15</v>
      </c>
      <c r="E26" s="2" t="s">
        <v>97</v>
      </c>
    </row>
    <row r="27" spans="2:5" x14ac:dyDescent="0.25">
      <c r="B27" s="16">
        <f t="shared" si="0"/>
        <v>18</v>
      </c>
      <c r="C27" s="16" t="s">
        <v>158</v>
      </c>
      <c r="D27" s="16" t="s">
        <v>15</v>
      </c>
      <c r="E27" s="2">
        <v>4</v>
      </c>
    </row>
    <row r="28" spans="2:5" x14ac:dyDescent="0.25">
      <c r="B28" s="16">
        <f t="shared" si="0"/>
        <v>19</v>
      </c>
      <c r="C28" s="16" t="s">
        <v>159</v>
      </c>
      <c r="D28" s="16" t="s">
        <v>15</v>
      </c>
      <c r="E28" s="2" t="s">
        <v>97</v>
      </c>
    </row>
    <row r="29" spans="2:5" x14ac:dyDescent="0.25">
      <c r="B29" s="16">
        <f t="shared" si="0"/>
        <v>20</v>
      </c>
      <c r="C29" s="16" t="s">
        <v>160</v>
      </c>
      <c r="D29" s="16" t="s">
        <v>18</v>
      </c>
      <c r="E29" s="2" t="s">
        <v>97</v>
      </c>
    </row>
    <row r="30" spans="2:5" x14ac:dyDescent="0.25">
      <c r="B30" s="16">
        <f t="shared" si="0"/>
        <v>21</v>
      </c>
      <c r="C30" s="16" t="s">
        <v>161</v>
      </c>
      <c r="D30" s="16" t="s">
        <v>15</v>
      </c>
      <c r="E30" s="2">
        <v>3</v>
      </c>
    </row>
    <row r="31" spans="2:5" x14ac:dyDescent="0.25">
      <c r="B31" s="16">
        <f t="shared" si="0"/>
        <v>22</v>
      </c>
      <c r="C31" s="16" t="s">
        <v>171</v>
      </c>
      <c r="D31" s="16" t="s">
        <v>15</v>
      </c>
      <c r="E31" s="2">
        <v>3</v>
      </c>
    </row>
    <row r="32" spans="2:5" x14ac:dyDescent="0.25">
      <c r="B32" s="16">
        <f>B31+1</f>
        <v>23</v>
      </c>
      <c r="C32" s="16" t="s">
        <v>172</v>
      </c>
      <c r="D32" s="16" t="s">
        <v>15</v>
      </c>
      <c r="E32" s="2">
        <v>4</v>
      </c>
    </row>
    <row r="33" spans="2:5" x14ac:dyDescent="0.25">
      <c r="B33" s="16">
        <f t="shared" si="0"/>
        <v>24</v>
      </c>
      <c r="C33" s="16" t="s">
        <v>162</v>
      </c>
      <c r="D33" s="16" t="s">
        <v>15</v>
      </c>
      <c r="E33" s="2">
        <v>2.4</v>
      </c>
    </row>
    <row r="34" spans="2:5" x14ac:dyDescent="0.25">
      <c r="B34" s="16">
        <f t="shared" si="0"/>
        <v>25</v>
      </c>
      <c r="C34" s="16" t="s">
        <v>163</v>
      </c>
      <c r="D34" s="16" t="s">
        <v>15</v>
      </c>
      <c r="E34" s="2">
        <v>2.5</v>
      </c>
    </row>
    <row r="35" spans="2:5" x14ac:dyDescent="0.25">
      <c r="B35" s="16">
        <f t="shared" si="0"/>
        <v>26</v>
      </c>
      <c r="C35" s="16" t="s">
        <v>164</v>
      </c>
      <c r="D35" s="16" t="s">
        <v>15</v>
      </c>
      <c r="E35" s="2">
        <v>3</v>
      </c>
    </row>
    <row r="36" spans="2:5" x14ac:dyDescent="0.25">
      <c r="B36" s="16">
        <f t="shared" si="0"/>
        <v>27</v>
      </c>
      <c r="C36" s="16" t="s">
        <v>165</v>
      </c>
      <c r="D36" s="16" t="s">
        <v>15</v>
      </c>
      <c r="E36" s="2">
        <v>4</v>
      </c>
    </row>
    <row r="37" spans="2:5" x14ac:dyDescent="0.25">
      <c r="B37" s="16">
        <f t="shared" si="0"/>
        <v>28</v>
      </c>
      <c r="C37" s="16" t="s">
        <v>166</v>
      </c>
      <c r="D37" s="16" t="s">
        <v>15</v>
      </c>
      <c r="E37" s="2">
        <v>1.5</v>
      </c>
    </row>
    <row r="38" spans="2:5" x14ac:dyDescent="0.25">
      <c r="B38" s="16">
        <f t="shared" si="0"/>
        <v>29</v>
      </c>
      <c r="C38" s="16" t="s">
        <v>167</v>
      </c>
      <c r="D38" s="16" t="s">
        <v>15</v>
      </c>
      <c r="E38" s="2">
        <v>3.5</v>
      </c>
    </row>
    <row r="39" spans="2:5" x14ac:dyDescent="0.25">
      <c r="B39" s="16">
        <f t="shared" si="0"/>
        <v>30</v>
      </c>
      <c r="C39" s="16" t="s">
        <v>168</v>
      </c>
      <c r="D39" s="16" t="s">
        <v>15</v>
      </c>
      <c r="E39" s="2">
        <v>10</v>
      </c>
    </row>
    <row r="40" spans="2:5" x14ac:dyDescent="0.25">
      <c r="B40" s="16">
        <f t="shared" si="0"/>
        <v>31</v>
      </c>
      <c r="C40" s="16" t="s">
        <v>169</v>
      </c>
      <c r="D40" s="16" t="s">
        <v>19</v>
      </c>
      <c r="E40" s="2">
        <v>5</v>
      </c>
    </row>
  </sheetData>
  <sheetProtection algorithmName="SHA-512" hashValue="XR2dmoCm5zMZUQOvooE9bpFQmQBEjJFoM+2yPUIW1NmtZyRkbnQEpRS9JI1WCocnqzw78qWMxXP1yibsBV7+Bg==" saltValue="BrUKUt+p7fUEviidAYNR8g==" spinCount="100000" sheet="1" objects="1" scenarios="1"/>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6"/>
  <sheetViews>
    <sheetView workbookViewId="0">
      <selection activeCell="B4" sqref="B4:H4"/>
    </sheetView>
  </sheetViews>
  <sheetFormatPr defaultRowHeight="15" x14ac:dyDescent="0.25"/>
  <cols>
    <col min="2" max="4" width="13.7109375" customWidth="1"/>
    <col min="5" max="8" width="13.7109375" style="11" customWidth="1"/>
  </cols>
  <sheetData>
    <row r="1" spans="2:17" ht="15.75" thickBot="1" x14ac:dyDescent="0.3">
      <c r="B1" s="5"/>
      <c r="C1" s="5"/>
      <c r="D1" s="5"/>
      <c r="E1" s="13"/>
      <c r="F1" s="13"/>
      <c r="G1" s="13"/>
      <c r="H1" s="13"/>
    </row>
    <row r="2" spans="2:17" ht="15.75" thickBot="1" x14ac:dyDescent="0.3">
      <c r="B2" s="114" t="s">
        <v>8</v>
      </c>
      <c r="C2" s="115" t="s">
        <v>27</v>
      </c>
      <c r="D2" s="116"/>
      <c r="E2" s="13"/>
      <c r="F2" s="13"/>
      <c r="G2" s="13"/>
      <c r="H2" s="13"/>
    </row>
    <row r="3" spans="2:17" ht="114.75" customHeight="1" x14ac:dyDescent="0.25">
      <c r="B3" s="117" t="s">
        <v>201</v>
      </c>
      <c r="C3" s="118"/>
      <c r="D3" s="118"/>
      <c r="E3" s="118"/>
      <c r="F3" s="118"/>
      <c r="G3" s="118"/>
      <c r="H3" s="119"/>
    </row>
    <row r="4" spans="2:17" ht="150" customHeight="1" x14ac:dyDescent="0.25">
      <c r="B4" s="124" t="s">
        <v>202</v>
      </c>
      <c r="C4" s="125"/>
      <c r="D4" s="125"/>
      <c r="E4" s="125"/>
      <c r="F4" s="125"/>
      <c r="G4" s="125"/>
      <c r="H4" s="126"/>
    </row>
    <row r="5" spans="2:17" ht="15.75" thickBot="1" x14ac:dyDescent="0.3">
      <c r="B5" s="76" t="s">
        <v>4</v>
      </c>
      <c r="C5" s="77" t="s">
        <v>5</v>
      </c>
      <c r="D5" s="77" t="s">
        <v>6</v>
      </c>
      <c r="E5" s="12" t="s">
        <v>108</v>
      </c>
      <c r="F5" s="12" t="s">
        <v>109</v>
      </c>
      <c r="G5" s="12" t="s">
        <v>110</v>
      </c>
      <c r="H5" s="120" t="s">
        <v>88</v>
      </c>
    </row>
    <row r="6" spans="2:17" ht="16.5" thickBot="1" x14ac:dyDescent="0.3">
      <c r="B6" s="76">
        <v>1</v>
      </c>
      <c r="C6" s="77" t="s">
        <v>15</v>
      </c>
      <c r="D6" s="77">
        <v>1</v>
      </c>
      <c r="E6" s="2">
        <f>'Brazopolis 01'!$E10</f>
        <v>3</v>
      </c>
      <c r="F6" s="2">
        <f>'Brazopolis 02'!$E10</f>
        <v>2.4500000000000002</v>
      </c>
      <c r="G6" s="2">
        <f>'Brazopolis 03'!$E10</f>
        <v>2.5</v>
      </c>
      <c r="H6" s="121">
        <f>AVERAGE($E6:$G6)</f>
        <v>2.65</v>
      </c>
      <c r="J6" s="95" t="s">
        <v>111</v>
      </c>
      <c r="K6" s="96"/>
    </row>
    <row r="7" spans="2:17" x14ac:dyDescent="0.25">
      <c r="B7" s="76">
        <f>B6+1</f>
        <v>2</v>
      </c>
      <c r="C7" s="77" t="s">
        <v>15</v>
      </c>
      <c r="D7" s="77">
        <v>1</v>
      </c>
      <c r="E7" s="2">
        <f>'Brazopolis 01'!$E11</f>
        <v>5.5</v>
      </c>
      <c r="F7" s="2">
        <f>'Brazopolis 02'!$E11</f>
        <v>2.4500000000000002</v>
      </c>
      <c r="G7" s="2">
        <f>'Brazopolis 03'!$E11</f>
        <v>4</v>
      </c>
      <c r="H7" s="121">
        <f t="shared" ref="H7:H36" si="0">AVERAGE($E7:$G7)</f>
        <v>3.9833333333333329</v>
      </c>
      <c r="J7" s="85" t="s">
        <v>0</v>
      </c>
      <c r="K7" s="86"/>
      <c r="L7" s="87" t="s">
        <v>28</v>
      </c>
      <c r="M7" s="88"/>
      <c r="N7" s="88"/>
      <c r="O7" s="88"/>
      <c r="P7" s="88"/>
      <c r="Q7" s="89"/>
    </row>
    <row r="8" spans="2:17" x14ac:dyDescent="0.25">
      <c r="B8" s="76">
        <f t="shared" ref="B8:B36" si="1">B7+1</f>
        <v>3</v>
      </c>
      <c r="C8" s="77" t="s">
        <v>16</v>
      </c>
      <c r="D8" s="77">
        <v>1</v>
      </c>
      <c r="E8" s="2">
        <f>'Brazopolis 01'!$E12</f>
        <v>1.5</v>
      </c>
      <c r="F8" s="2">
        <f>'Brazopolis 02'!$E12</f>
        <v>1.5</v>
      </c>
      <c r="G8" s="2">
        <f>'Brazopolis 03'!$E12</f>
        <v>1</v>
      </c>
      <c r="H8" s="121">
        <f t="shared" si="0"/>
        <v>1.3333333333333333</v>
      </c>
      <c r="J8" s="90" t="s">
        <v>1</v>
      </c>
      <c r="K8" s="91"/>
      <c r="L8" s="92" t="s">
        <v>29</v>
      </c>
      <c r="M8" s="93"/>
      <c r="N8" s="93"/>
      <c r="O8" s="93"/>
      <c r="P8" s="93"/>
      <c r="Q8" s="94"/>
    </row>
    <row r="9" spans="2:17" x14ac:dyDescent="0.25">
      <c r="B9" s="76">
        <f t="shared" si="1"/>
        <v>4</v>
      </c>
      <c r="C9" s="77" t="s">
        <v>15</v>
      </c>
      <c r="D9" s="77">
        <v>1</v>
      </c>
      <c r="E9" s="2">
        <f>'Brazopolis 01'!$E13</f>
        <v>3</v>
      </c>
      <c r="F9" s="2">
        <f>'Brazopolis 02'!$E13</f>
        <v>2.35</v>
      </c>
      <c r="G9" s="2">
        <f>'Brazopolis 03'!$E13</f>
        <v>3</v>
      </c>
      <c r="H9" s="121">
        <f t="shared" si="0"/>
        <v>2.7833333333333332</v>
      </c>
      <c r="J9" s="90" t="s">
        <v>2</v>
      </c>
      <c r="K9" s="91"/>
      <c r="L9" s="92" t="s">
        <v>30</v>
      </c>
      <c r="M9" s="93"/>
      <c r="N9" s="93"/>
      <c r="O9" s="93"/>
      <c r="P9" s="93"/>
      <c r="Q9" s="94"/>
    </row>
    <row r="10" spans="2:17" ht="15.75" thickBot="1" x14ac:dyDescent="0.3">
      <c r="B10" s="76">
        <f t="shared" si="1"/>
        <v>5</v>
      </c>
      <c r="C10" s="77" t="s">
        <v>15</v>
      </c>
      <c r="D10" s="77">
        <v>1</v>
      </c>
      <c r="E10" s="2">
        <f>'Brazopolis 01'!$E14</f>
        <v>5.5</v>
      </c>
      <c r="F10" s="2">
        <f>'Brazopolis 02'!$E14</f>
        <v>4.95</v>
      </c>
      <c r="G10" s="2">
        <f>'Brazopolis 03'!$E14</f>
        <v>5</v>
      </c>
      <c r="H10" s="121">
        <f t="shared" si="0"/>
        <v>5.1499999999999995</v>
      </c>
      <c r="J10" s="80" t="s">
        <v>3</v>
      </c>
      <c r="K10" s="81"/>
      <c r="L10" s="82" t="s">
        <v>31</v>
      </c>
      <c r="M10" s="83"/>
      <c r="N10" s="83"/>
      <c r="O10" s="83"/>
      <c r="P10" s="83"/>
      <c r="Q10" s="84"/>
    </row>
    <row r="11" spans="2:17" x14ac:dyDescent="0.25">
      <c r="B11" s="76">
        <f t="shared" si="1"/>
        <v>6</v>
      </c>
      <c r="C11" s="77" t="s">
        <v>15</v>
      </c>
      <c r="D11" s="77">
        <v>1</v>
      </c>
      <c r="E11" s="2">
        <f>'Brazopolis 01'!$E15</f>
        <v>4</v>
      </c>
      <c r="F11" s="2">
        <f>'Brazopolis 02'!$E15</f>
        <v>2.9</v>
      </c>
      <c r="G11" s="2">
        <f>'Brazopolis 03'!$E15</f>
        <v>4</v>
      </c>
      <c r="H11" s="121">
        <f t="shared" si="0"/>
        <v>3.6333333333333333</v>
      </c>
    </row>
    <row r="12" spans="2:17" ht="15.75" thickBot="1" x14ac:dyDescent="0.3">
      <c r="B12" s="76">
        <f t="shared" si="1"/>
        <v>7</v>
      </c>
      <c r="C12" s="77" t="s">
        <v>15</v>
      </c>
      <c r="D12" s="77">
        <v>1</v>
      </c>
      <c r="E12" s="2">
        <f>'Brazopolis 01'!$E16</f>
        <v>4.5</v>
      </c>
      <c r="F12" s="2">
        <f>'Brazopolis 02'!$E16</f>
        <v>3.45</v>
      </c>
      <c r="G12" s="2">
        <f>'Brazopolis 03'!$E16</f>
        <v>3.5</v>
      </c>
      <c r="H12" s="121">
        <f t="shared" si="0"/>
        <v>3.8166666666666664</v>
      </c>
    </row>
    <row r="13" spans="2:17" ht="16.5" thickBot="1" x14ac:dyDescent="0.3">
      <c r="B13" s="76">
        <f t="shared" si="1"/>
        <v>8</v>
      </c>
      <c r="C13" s="77" t="s">
        <v>15</v>
      </c>
      <c r="D13" s="77">
        <v>1</v>
      </c>
      <c r="E13" s="2">
        <f>'Brazopolis 01'!$E17</f>
        <v>5</v>
      </c>
      <c r="F13" s="2">
        <f>'Brazopolis 02'!$E17</f>
        <v>4.3499999999999996</v>
      </c>
      <c r="G13" s="2">
        <f>'Brazopolis 03'!$E17</f>
        <v>4</v>
      </c>
      <c r="H13" s="121">
        <f t="shared" si="0"/>
        <v>4.45</v>
      </c>
      <c r="J13" s="95" t="s">
        <v>112</v>
      </c>
      <c r="K13" s="96"/>
    </row>
    <row r="14" spans="2:17" x14ac:dyDescent="0.25">
      <c r="B14" s="76">
        <f t="shared" si="1"/>
        <v>9</v>
      </c>
      <c r="C14" s="77" t="s">
        <v>15</v>
      </c>
      <c r="D14" s="77">
        <v>1</v>
      </c>
      <c r="E14" s="2">
        <f>'Brazopolis 01'!$E18</f>
        <v>25.38</v>
      </c>
      <c r="F14" s="2">
        <f>'Brazopolis 02'!$E18</f>
        <v>16</v>
      </c>
      <c r="G14" s="2" t="str">
        <f>'Brazopolis 03'!$E18</f>
        <v>-</v>
      </c>
      <c r="H14" s="121">
        <f t="shared" si="0"/>
        <v>20.689999999999998</v>
      </c>
      <c r="J14" s="85" t="s">
        <v>0</v>
      </c>
      <c r="K14" s="86"/>
      <c r="L14" s="87" t="s">
        <v>32</v>
      </c>
      <c r="M14" s="88"/>
      <c r="N14" s="88"/>
      <c r="O14" s="88"/>
      <c r="P14" s="88"/>
      <c r="Q14" s="89"/>
    </row>
    <row r="15" spans="2:17" x14ac:dyDescent="0.25">
      <c r="B15" s="76">
        <f t="shared" si="1"/>
        <v>10</v>
      </c>
      <c r="C15" s="77" t="s">
        <v>15</v>
      </c>
      <c r="D15" s="77">
        <v>1</v>
      </c>
      <c r="E15" s="2" t="str">
        <f>'Brazopolis 01'!$E19</f>
        <v>-</v>
      </c>
      <c r="F15" s="2" t="str">
        <f>'Brazopolis 02'!$E19</f>
        <v>-</v>
      </c>
      <c r="G15" s="2" t="str">
        <f>'Brazopolis 03'!$E19</f>
        <v>-</v>
      </c>
      <c r="H15" s="121" t="s">
        <v>97</v>
      </c>
      <c r="J15" s="90" t="s">
        <v>1</v>
      </c>
      <c r="K15" s="91"/>
      <c r="L15" s="92" t="s">
        <v>33</v>
      </c>
      <c r="M15" s="93"/>
      <c r="N15" s="93"/>
      <c r="O15" s="93"/>
      <c r="P15" s="93"/>
      <c r="Q15" s="94"/>
    </row>
    <row r="16" spans="2:17" x14ac:dyDescent="0.25">
      <c r="B16" s="76">
        <f t="shared" si="1"/>
        <v>11</v>
      </c>
      <c r="C16" s="77" t="s">
        <v>17</v>
      </c>
      <c r="D16" s="77">
        <v>1</v>
      </c>
      <c r="E16" s="2">
        <f>'Brazopolis 01'!$E20</f>
        <v>4.5</v>
      </c>
      <c r="F16" s="2">
        <f>'Brazopolis 02'!$E20</f>
        <v>2.8</v>
      </c>
      <c r="G16" s="2">
        <f>'Brazopolis 03'!$E20</f>
        <v>2</v>
      </c>
      <c r="H16" s="121">
        <f t="shared" si="0"/>
        <v>3.1</v>
      </c>
      <c r="J16" s="90" t="s">
        <v>2</v>
      </c>
      <c r="K16" s="91"/>
      <c r="L16" s="92" t="s">
        <v>34</v>
      </c>
      <c r="M16" s="93"/>
      <c r="N16" s="93"/>
      <c r="O16" s="93"/>
      <c r="P16" s="93"/>
      <c r="Q16" s="94"/>
    </row>
    <row r="17" spans="2:17" ht="15.75" thickBot="1" x14ac:dyDescent="0.3">
      <c r="B17" s="76">
        <f t="shared" si="1"/>
        <v>12</v>
      </c>
      <c r="C17" s="77" t="s">
        <v>15</v>
      </c>
      <c r="D17" s="77">
        <v>1</v>
      </c>
      <c r="E17" s="2">
        <f>'Brazopolis 01'!$E21</f>
        <v>4.5</v>
      </c>
      <c r="F17" s="2">
        <f>'Brazopolis 02'!$E21</f>
        <v>4.6500000000000004</v>
      </c>
      <c r="G17" s="2">
        <f>'Brazopolis 03'!$E21</f>
        <v>5</v>
      </c>
      <c r="H17" s="121">
        <f t="shared" si="0"/>
        <v>4.7166666666666668</v>
      </c>
      <c r="J17" s="80" t="s">
        <v>3</v>
      </c>
      <c r="K17" s="81"/>
      <c r="L17" s="82" t="s">
        <v>35</v>
      </c>
      <c r="M17" s="83"/>
      <c r="N17" s="83"/>
      <c r="O17" s="83"/>
      <c r="P17" s="83"/>
      <c r="Q17" s="84"/>
    </row>
    <row r="18" spans="2:17" x14ac:dyDescent="0.25">
      <c r="B18" s="76">
        <f t="shared" si="1"/>
        <v>13</v>
      </c>
      <c r="C18" s="77" t="s">
        <v>15</v>
      </c>
      <c r="D18" s="77">
        <v>1</v>
      </c>
      <c r="E18" s="2">
        <f>'Brazopolis 01'!$E22</f>
        <v>7</v>
      </c>
      <c r="F18" s="2">
        <f>'Brazopolis 02'!$E22</f>
        <v>5.95</v>
      </c>
      <c r="G18" s="2">
        <f>'Brazopolis 03'!$E22</f>
        <v>4</v>
      </c>
      <c r="H18" s="121">
        <f t="shared" si="0"/>
        <v>5.6499999999999995</v>
      </c>
    </row>
    <row r="19" spans="2:17" ht="15.75" thickBot="1" x14ac:dyDescent="0.3">
      <c r="B19" s="76">
        <f t="shared" si="1"/>
        <v>14</v>
      </c>
      <c r="C19" s="77" t="s">
        <v>15</v>
      </c>
      <c r="D19" s="77">
        <v>1</v>
      </c>
      <c r="E19" s="2">
        <f>'Brazopolis 01'!$E23</f>
        <v>4.5</v>
      </c>
      <c r="F19" s="2">
        <f>'Brazopolis 02'!$E23</f>
        <v>3.45</v>
      </c>
      <c r="G19" s="2">
        <f>'Brazopolis 03'!$E23</f>
        <v>3</v>
      </c>
      <c r="H19" s="121">
        <f t="shared" si="0"/>
        <v>3.65</v>
      </c>
    </row>
    <row r="20" spans="2:17" ht="16.5" thickBot="1" x14ac:dyDescent="0.3">
      <c r="B20" s="76">
        <f t="shared" si="1"/>
        <v>15</v>
      </c>
      <c r="C20" s="77" t="s">
        <v>15</v>
      </c>
      <c r="D20" s="77">
        <v>1</v>
      </c>
      <c r="E20" s="2">
        <f>'Brazopolis 01'!$E24</f>
        <v>2</v>
      </c>
      <c r="F20" s="2">
        <f>'Brazopolis 02'!$E24</f>
        <v>1.5</v>
      </c>
      <c r="G20" s="2">
        <f>'Brazopolis 03'!$E24</f>
        <v>1</v>
      </c>
      <c r="H20" s="121">
        <f t="shared" si="0"/>
        <v>1.5</v>
      </c>
      <c r="J20" s="95" t="s">
        <v>113</v>
      </c>
      <c r="K20" s="96"/>
    </row>
    <row r="21" spans="2:17" x14ac:dyDescent="0.25">
      <c r="B21" s="76">
        <f t="shared" si="1"/>
        <v>16</v>
      </c>
      <c r="C21" s="77" t="s">
        <v>15</v>
      </c>
      <c r="D21" s="77">
        <v>1</v>
      </c>
      <c r="E21" s="2">
        <f>'Brazopolis 01'!$E25</f>
        <v>16.75</v>
      </c>
      <c r="F21" s="2">
        <f>'Brazopolis 02'!$E25</f>
        <v>15</v>
      </c>
      <c r="G21" s="2">
        <f>'Brazopolis 03'!$E25</f>
        <v>12</v>
      </c>
      <c r="H21" s="121">
        <f t="shared" si="0"/>
        <v>14.583333333333334</v>
      </c>
      <c r="J21" s="85" t="s">
        <v>0</v>
      </c>
      <c r="K21" s="86"/>
      <c r="L21" s="87" t="s">
        <v>24</v>
      </c>
      <c r="M21" s="88"/>
      <c r="N21" s="88"/>
      <c r="O21" s="88"/>
      <c r="P21" s="88"/>
      <c r="Q21" s="89"/>
    </row>
    <row r="22" spans="2:17" x14ac:dyDescent="0.25">
      <c r="B22" s="76">
        <f t="shared" si="1"/>
        <v>17</v>
      </c>
      <c r="C22" s="77" t="s">
        <v>15</v>
      </c>
      <c r="D22" s="77">
        <v>1</v>
      </c>
      <c r="E22" s="2">
        <f>'Brazopolis 01'!$E26</f>
        <v>6.9</v>
      </c>
      <c r="F22" s="2">
        <f>'Brazopolis 02'!$E26</f>
        <v>5.5</v>
      </c>
      <c r="G22" s="2" t="str">
        <f>'Brazopolis 03'!$E26</f>
        <v>-</v>
      </c>
      <c r="H22" s="121">
        <f t="shared" si="0"/>
        <v>6.2</v>
      </c>
      <c r="J22" s="90" t="s">
        <v>36</v>
      </c>
      <c r="K22" s="91"/>
      <c r="L22" s="92" t="s">
        <v>37</v>
      </c>
      <c r="M22" s="93"/>
      <c r="N22" s="93"/>
      <c r="O22" s="93"/>
      <c r="P22" s="93"/>
      <c r="Q22" s="94"/>
    </row>
    <row r="23" spans="2:17" x14ac:dyDescent="0.25">
      <c r="B23" s="76">
        <f t="shared" si="1"/>
        <v>18</v>
      </c>
      <c r="C23" s="77" t="s">
        <v>15</v>
      </c>
      <c r="D23" s="77">
        <v>1</v>
      </c>
      <c r="E23" s="2">
        <f>'Brazopolis 01'!$E27</f>
        <v>6.5</v>
      </c>
      <c r="F23" s="2">
        <f>'Brazopolis 02'!$E27</f>
        <v>7.45</v>
      </c>
      <c r="G23" s="2">
        <f>'Brazopolis 03'!$E27</f>
        <v>6</v>
      </c>
      <c r="H23" s="121">
        <f t="shared" si="0"/>
        <v>6.6499999999999995</v>
      </c>
      <c r="J23" s="90" t="s">
        <v>2</v>
      </c>
      <c r="K23" s="91"/>
      <c r="L23" s="92" t="s">
        <v>38</v>
      </c>
      <c r="M23" s="93"/>
      <c r="N23" s="93"/>
      <c r="O23" s="93"/>
      <c r="P23" s="93"/>
      <c r="Q23" s="94"/>
    </row>
    <row r="24" spans="2:17" ht="15.75" thickBot="1" x14ac:dyDescent="0.3">
      <c r="B24" s="76">
        <f t="shared" si="1"/>
        <v>19</v>
      </c>
      <c r="C24" s="77" t="s">
        <v>15</v>
      </c>
      <c r="D24" s="77">
        <v>1</v>
      </c>
      <c r="E24" s="2" t="str">
        <f>'Brazopolis 01'!$E28</f>
        <v>-</v>
      </c>
      <c r="F24" s="2" t="str">
        <f>'Brazopolis 02'!$E28</f>
        <v>-</v>
      </c>
      <c r="G24" s="2" t="str">
        <f>'Brazopolis 03'!$E28</f>
        <v>-</v>
      </c>
      <c r="H24" s="121" t="s">
        <v>97</v>
      </c>
      <c r="J24" s="80" t="s">
        <v>3</v>
      </c>
      <c r="K24" s="81"/>
      <c r="L24" s="82" t="s">
        <v>39</v>
      </c>
      <c r="M24" s="83"/>
      <c r="N24" s="83"/>
      <c r="O24" s="83"/>
      <c r="P24" s="83"/>
      <c r="Q24" s="84"/>
    </row>
    <row r="25" spans="2:17" x14ac:dyDescent="0.25">
      <c r="B25" s="76">
        <f t="shared" si="1"/>
        <v>20</v>
      </c>
      <c r="C25" s="77" t="s">
        <v>18</v>
      </c>
      <c r="D25" s="77">
        <v>1</v>
      </c>
      <c r="E25" s="2">
        <f>'Brazopolis 01'!$E29</f>
        <v>2.2000000000000002</v>
      </c>
      <c r="F25" s="2">
        <f>'Brazopolis 02'!$E29</f>
        <v>2.1</v>
      </c>
      <c r="G25" s="2" t="str">
        <f>'Brazopolis 03'!$E29</f>
        <v>-</v>
      </c>
      <c r="H25" s="121">
        <f t="shared" si="0"/>
        <v>2.1500000000000004</v>
      </c>
    </row>
    <row r="26" spans="2:17" x14ac:dyDescent="0.25">
      <c r="B26" s="76">
        <f t="shared" si="1"/>
        <v>21</v>
      </c>
      <c r="C26" s="77" t="s">
        <v>15</v>
      </c>
      <c r="D26" s="77">
        <v>1</v>
      </c>
      <c r="E26" s="2">
        <f>'Brazopolis 01'!$E30</f>
        <v>2.5</v>
      </c>
      <c r="F26" s="2" t="str">
        <f>'Brazopolis 02'!$E30</f>
        <v>-</v>
      </c>
      <c r="G26" s="2">
        <f>'Brazopolis 03'!$E30</f>
        <v>2</v>
      </c>
      <c r="H26" s="121">
        <f t="shared" si="0"/>
        <v>2.25</v>
      </c>
    </row>
    <row r="27" spans="2:17" x14ac:dyDescent="0.25">
      <c r="B27" s="76">
        <f t="shared" si="1"/>
        <v>22</v>
      </c>
      <c r="C27" s="77" t="s">
        <v>15</v>
      </c>
      <c r="D27" s="77">
        <v>1</v>
      </c>
      <c r="E27" s="2">
        <f>'Brazopolis 01'!$E31</f>
        <v>2.5</v>
      </c>
      <c r="F27" s="2" t="str">
        <f>'Brazopolis 02'!$E31</f>
        <v>-</v>
      </c>
      <c r="G27" s="2">
        <f>'Brazopolis 03'!$E31</f>
        <v>2</v>
      </c>
      <c r="H27" s="121">
        <f t="shared" si="0"/>
        <v>2.25</v>
      </c>
    </row>
    <row r="28" spans="2:17" x14ac:dyDescent="0.25">
      <c r="B28" s="76">
        <f>B27+1</f>
        <v>23</v>
      </c>
      <c r="C28" s="77" t="s">
        <v>15</v>
      </c>
      <c r="D28" s="77">
        <v>1</v>
      </c>
      <c r="E28" s="2">
        <f>'Brazopolis 01'!$E32</f>
        <v>9.8000000000000007</v>
      </c>
      <c r="F28" s="2">
        <f>'Brazopolis 02'!$E32</f>
        <v>8.25</v>
      </c>
      <c r="G28" s="2" t="str">
        <f>'Brazopolis 03'!$E32</f>
        <v>-</v>
      </c>
      <c r="H28" s="121">
        <f t="shared" si="0"/>
        <v>9.0250000000000004</v>
      </c>
    </row>
    <row r="29" spans="2:17" x14ac:dyDescent="0.25">
      <c r="B29" s="76">
        <f t="shared" si="1"/>
        <v>24</v>
      </c>
      <c r="C29" s="77" t="s">
        <v>15</v>
      </c>
      <c r="D29" s="77">
        <v>1</v>
      </c>
      <c r="E29" s="2" t="str">
        <f>'Brazopolis 01'!$E33</f>
        <v>-</v>
      </c>
      <c r="F29" s="2" t="str">
        <f>'Brazopolis 02'!$E33</f>
        <v>-</v>
      </c>
      <c r="G29" s="2" t="str">
        <f>'Brazopolis 03'!$E33</f>
        <v>-</v>
      </c>
      <c r="H29" s="121" t="s">
        <v>97</v>
      </c>
    </row>
    <row r="30" spans="2:17" x14ac:dyDescent="0.25">
      <c r="B30" s="76">
        <f t="shared" si="1"/>
        <v>25</v>
      </c>
      <c r="C30" s="77" t="s">
        <v>15</v>
      </c>
      <c r="D30" s="77">
        <v>1</v>
      </c>
      <c r="E30" s="2">
        <f>'Brazopolis 01'!$E34</f>
        <v>12</v>
      </c>
      <c r="F30" s="2" t="str">
        <f>'Brazopolis 02'!$E34</f>
        <v>-</v>
      </c>
      <c r="G30" s="2" t="str">
        <f>'Brazopolis 03'!$E34</f>
        <v>-</v>
      </c>
      <c r="H30" s="121" t="s">
        <v>97</v>
      </c>
    </row>
    <row r="31" spans="2:17" x14ac:dyDescent="0.25">
      <c r="B31" s="76">
        <f t="shared" si="1"/>
        <v>26</v>
      </c>
      <c r="C31" s="77" t="s">
        <v>15</v>
      </c>
      <c r="D31" s="77">
        <v>1</v>
      </c>
      <c r="E31" s="2">
        <f>'Brazopolis 01'!$E35</f>
        <v>4.5</v>
      </c>
      <c r="F31" s="2">
        <f>'Brazopolis 02'!$E35</f>
        <v>4.25</v>
      </c>
      <c r="G31" s="2">
        <f>'Brazopolis 03'!$E35</f>
        <v>4</v>
      </c>
      <c r="H31" s="121">
        <f t="shared" si="0"/>
        <v>4.25</v>
      </c>
    </row>
    <row r="32" spans="2:17" x14ac:dyDescent="0.25">
      <c r="B32" s="76">
        <f t="shared" si="1"/>
        <v>27</v>
      </c>
      <c r="C32" s="77" t="s">
        <v>15</v>
      </c>
      <c r="D32" s="77">
        <v>1</v>
      </c>
      <c r="E32" s="2">
        <f>'Brazopolis 01'!$E36</f>
        <v>7.5</v>
      </c>
      <c r="F32" s="2">
        <f>'Brazopolis 02'!$E36</f>
        <v>6.85</v>
      </c>
      <c r="G32" s="2">
        <f>'Brazopolis 03'!$E36</f>
        <v>6</v>
      </c>
      <c r="H32" s="121">
        <f t="shared" si="0"/>
        <v>6.7833333333333341</v>
      </c>
    </row>
    <row r="33" spans="2:8" x14ac:dyDescent="0.25">
      <c r="B33" s="76">
        <f t="shared" si="1"/>
        <v>28</v>
      </c>
      <c r="C33" s="77" t="s">
        <v>15</v>
      </c>
      <c r="D33" s="77">
        <v>1</v>
      </c>
      <c r="E33" s="2">
        <f>'Brazopolis 01'!$E37</f>
        <v>3</v>
      </c>
      <c r="F33" s="2">
        <f>'Brazopolis 02'!$E37</f>
        <v>4.45</v>
      </c>
      <c r="G33" s="2">
        <f>'Brazopolis 03'!$E37</f>
        <v>3</v>
      </c>
      <c r="H33" s="121">
        <f t="shared" si="0"/>
        <v>3.4833333333333329</v>
      </c>
    </row>
    <row r="34" spans="2:8" x14ac:dyDescent="0.25">
      <c r="B34" s="76">
        <f t="shared" si="1"/>
        <v>29</v>
      </c>
      <c r="C34" s="77" t="s">
        <v>15</v>
      </c>
      <c r="D34" s="77">
        <v>1</v>
      </c>
      <c r="E34" s="2">
        <f>'Brazopolis 01'!$E38</f>
        <v>4.99</v>
      </c>
      <c r="F34" s="2">
        <f>'Brazopolis 02'!$E38</f>
        <v>6.85</v>
      </c>
      <c r="G34" s="2">
        <f>'Brazopolis 03'!$E38</f>
        <v>6</v>
      </c>
      <c r="H34" s="121">
        <f t="shared" si="0"/>
        <v>5.9466666666666663</v>
      </c>
    </row>
    <row r="35" spans="2:8" x14ac:dyDescent="0.25">
      <c r="B35" s="76">
        <f t="shared" si="1"/>
        <v>30</v>
      </c>
      <c r="C35" s="77" t="s">
        <v>15</v>
      </c>
      <c r="D35" s="77">
        <v>1</v>
      </c>
      <c r="E35" s="2">
        <f>'Brazopolis 01'!$E39</f>
        <v>10</v>
      </c>
      <c r="F35" s="2">
        <f>'Brazopolis 02'!$E39</f>
        <v>12</v>
      </c>
      <c r="G35" s="2" t="str">
        <f>'Brazopolis 03'!$E39</f>
        <v>-</v>
      </c>
      <c r="H35" s="121">
        <f t="shared" si="0"/>
        <v>11</v>
      </c>
    </row>
    <row r="36" spans="2:8" ht="15.75" thickBot="1" x14ac:dyDescent="0.3">
      <c r="B36" s="78">
        <f t="shared" si="1"/>
        <v>31</v>
      </c>
      <c r="C36" s="79" t="s">
        <v>19</v>
      </c>
      <c r="D36" s="79">
        <v>1</v>
      </c>
      <c r="E36" s="122">
        <f>'Brazopolis 01'!$E40</f>
        <v>7.5</v>
      </c>
      <c r="F36" s="122">
        <f>'Brazopolis 02'!$E40</f>
        <v>6.45</v>
      </c>
      <c r="G36" s="122">
        <f>'Brazopolis 03'!$E40</f>
        <v>8</v>
      </c>
      <c r="H36" s="123">
        <f t="shared" si="0"/>
        <v>7.3166666666666664</v>
      </c>
    </row>
  </sheetData>
  <sheetProtection algorithmName="SHA-512" hashValue="vwlD06LmKnAXU4Lnp/y40Y0S8GXOyzWSLAfcxmYUEAbwT6bpnqGvFH3RuzV9baKp9KoRk2vLC/n9VQlEeJLp1w==" saltValue="IfvTIZcr0cQ7IieT3uSMTQ==" spinCount="100000" sheet="1" objects="1" scenarios="1"/>
  <mergeCells count="30">
    <mergeCell ref="J14:K14"/>
    <mergeCell ref="L14:Q14"/>
    <mergeCell ref="C2:D2"/>
    <mergeCell ref="J6:K6"/>
    <mergeCell ref="J7:K7"/>
    <mergeCell ref="L7:Q7"/>
    <mergeCell ref="J8:K8"/>
    <mergeCell ref="L8:Q8"/>
    <mergeCell ref="J9:K9"/>
    <mergeCell ref="L9:Q9"/>
    <mergeCell ref="J10:K10"/>
    <mergeCell ref="L10:Q10"/>
    <mergeCell ref="J13:K13"/>
    <mergeCell ref="B3:H3"/>
    <mergeCell ref="B4:H4"/>
    <mergeCell ref="J15:K15"/>
    <mergeCell ref="L15:Q15"/>
    <mergeCell ref="J16:K16"/>
    <mergeCell ref="L16:Q16"/>
    <mergeCell ref="J17:K17"/>
    <mergeCell ref="L17:Q17"/>
    <mergeCell ref="J24:K24"/>
    <mergeCell ref="L24:Q24"/>
    <mergeCell ref="J20:K20"/>
    <mergeCell ref="J21:K21"/>
    <mergeCell ref="L21:Q21"/>
    <mergeCell ref="J22:K22"/>
    <mergeCell ref="L22:Q22"/>
    <mergeCell ref="J23:K23"/>
    <mergeCell ref="L23:Q23"/>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6"/>
  <sheetViews>
    <sheetView workbookViewId="0">
      <selection activeCell="B4" sqref="B4:H4"/>
    </sheetView>
  </sheetViews>
  <sheetFormatPr defaultRowHeight="15" x14ac:dyDescent="0.25"/>
  <cols>
    <col min="2" max="4" width="13.7109375" customWidth="1"/>
    <col min="5" max="8" width="13.7109375" style="11" customWidth="1"/>
  </cols>
  <sheetData>
    <row r="1" spans="2:17" ht="15.75" thickBot="1" x14ac:dyDescent="0.3">
      <c r="B1" s="5"/>
      <c r="C1" s="5"/>
      <c r="D1" s="5"/>
      <c r="E1" s="13"/>
      <c r="F1" s="13"/>
      <c r="G1" s="13"/>
      <c r="H1" s="13"/>
    </row>
    <row r="2" spans="2:17" ht="15.75" thickBot="1" x14ac:dyDescent="0.3">
      <c r="B2" s="14" t="s">
        <v>8</v>
      </c>
      <c r="C2" s="97" t="s">
        <v>40</v>
      </c>
      <c r="D2" s="98"/>
      <c r="E2" s="13"/>
      <c r="F2" s="13"/>
      <c r="G2" s="13"/>
      <c r="H2" s="13"/>
    </row>
    <row r="3" spans="2:17" ht="114" customHeight="1" x14ac:dyDescent="0.25">
      <c r="B3" s="117" t="s">
        <v>201</v>
      </c>
      <c r="C3" s="118"/>
      <c r="D3" s="118"/>
      <c r="E3" s="118"/>
      <c r="F3" s="118"/>
      <c r="G3" s="118"/>
      <c r="H3" s="119"/>
    </row>
    <row r="4" spans="2:17" ht="150" customHeight="1" x14ac:dyDescent="0.25">
      <c r="B4" s="124" t="s">
        <v>202</v>
      </c>
      <c r="C4" s="125"/>
      <c r="D4" s="125"/>
      <c r="E4" s="125"/>
      <c r="F4" s="125"/>
      <c r="G4" s="125"/>
      <c r="H4" s="126"/>
    </row>
    <row r="5" spans="2:17" ht="15.75" thickBot="1" x14ac:dyDescent="0.3">
      <c r="B5" s="10" t="s">
        <v>4</v>
      </c>
      <c r="C5" s="10" t="s">
        <v>5</v>
      </c>
      <c r="D5" s="10" t="s">
        <v>6</v>
      </c>
      <c r="E5" s="12" t="s">
        <v>108</v>
      </c>
      <c r="F5" s="12" t="s">
        <v>109</v>
      </c>
      <c r="G5" s="12" t="s">
        <v>110</v>
      </c>
      <c r="H5" s="12" t="s">
        <v>88</v>
      </c>
    </row>
    <row r="6" spans="2:17" ht="16.5" thickBot="1" x14ac:dyDescent="0.3">
      <c r="B6" s="10">
        <v>1</v>
      </c>
      <c r="C6" s="10" t="s">
        <v>15</v>
      </c>
      <c r="D6" s="10">
        <v>1</v>
      </c>
      <c r="E6" s="2">
        <f>'Cristina 01'!$E10</f>
        <v>2</v>
      </c>
      <c r="F6" s="2">
        <f>'Cristina 02'!$E10</f>
        <v>2.4</v>
      </c>
      <c r="G6" s="2">
        <f>'Cristina 03'!$E10</f>
        <v>1.8</v>
      </c>
      <c r="H6" s="2">
        <f>AVERAGE($E6:$G6)</f>
        <v>2.0666666666666669</v>
      </c>
      <c r="J6" s="95" t="s">
        <v>111</v>
      </c>
      <c r="K6" s="96"/>
    </row>
    <row r="7" spans="2:17" x14ac:dyDescent="0.25">
      <c r="B7" s="10">
        <f>B6+1</f>
        <v>2</v>
      </c>
      <c r="C7" s="10" t="s">
        <v>15</v>
      </c>
      <c r="D7" s="10">
        <v>1</v>
      </c>
      <c r="E7" s="2">
        <f>'Cristina 01'!$E11</f>
        <v>3.9</v>
      </c>
      <c r="F7" s="2" t="str">
        <f>'Cristina 02'!$E11</f>
        <v>-</v>
      </c>
      <c r="G7" s="2">
        <f>'Cristina 03'!$E11</f>
        <v>3</v>
      </c>
      <c r="H7" s="2">
        <f t="shared" ref="H7:H36" si="0">AVERAGE($E7:$G7)</f>
        <v>3.45</v>
      </c>
      <c r="J7" s="85" t="s">
        <v>0</v>
      </c>
      <c r="K7" s="86"/>
      <c r="L7" s="87" t="s">
        <v>11</v>
      </c>
      <c r="M7" s="88"/>
      <c r="N7" s="88"/>
      <c r="O7" s="88"/>
      <c r="P7" s="88"/>
      <c r="Q7" s="89"/>
    </row>
    <row r="8" spans="2:17" x14ac:dyDescent="0.25">
      <c r="B8" s="10">
        <f t="shared" ref="B8:B36" si="1">B7+1</f>
        <v>3</v>
      </c>
      <c r="C8" s="10" t="s">
        <v>16</v>
      </c>
      <c r="D8" s="10">
        <v>1</v>
      </c>
      <c r="E8" s="2">
        <f>'Cristina 01'!$E12</f>
        <v>1.5</v>
      </c>
      <c r="F8" s="2" t="str">
        <f>'Cristina 02'!$E12</f>
        <v>-</v>
      </c>
      <c r="G8" s="2">
        <f>'Cristina 03'!$E12</f>
        <v>2</v>
      </c>
      <c r="H8" s="2">
        <f t="shared" si="0"/>
        <v>1.75</v>
      </c>
      <c r="J8" s="90" t="s">
        <v>1</v>
      </c>
      <c r="K8" s="91"/>
      <c r="L8" s="92" t="s">
        <v>41</v>
      </c>
      <c r="M8" s="93"/>
      <c r="N8" s="93"/>
      <c r="O8" s="93"/>
      <c r="P8" s="93"/>
      <c r="Q8" s="94"/>
    </row>
    <row r="9" spans="2:17" x14ac:dyDescent="0.25">
      <c r="B9" s="10">
        <f t="shared" si="1"/>
        <v>4</v>
      </c>
      <c r="C9" s="10" t="s">
        <v>15</v>
      </c>
      <c r="D9" s="10">
        <v>1</v>
      </c>
      <c r="E9" s="2">
        <f>'Cristina 01'!$E13</f>
        <v>3</v>
      </c>
      <c r="F9" s="2">
        <f>'Cristina 02'!$E13</f>
        <v>2.2000000000000002</v>
      </c>
      <c r="G9" s="2">
        <f>'Cristina 03'!$E13</f>
        <v>3</v>
      </c>
      <c r="H9" s="2">
        <f t="shared" si="0"/>
        <v>2.7333333333333329</v>
      </c>
      <c r="J9" s="90" t="s">
        <v>2</v>
      </c>
      <c r="K9" s="91"/>
      <c r="L9" s="92" t="s">
        <v>42</v>
      </c>
      <c r="M9" s="93"/>
      <c r="N9" s="93"/>
      <c r="O9" s="93"/>
      <c r="P9" s="93"/>
      <c r="Q9" s="94"/>
    </row>
    <row r="10" spans="2:17" ht="15.75" thickBot="1" x14ac:dyDescent="0.3">
      <c r="B10" s="10">
        <f t="shared" si="1"/>
        <v>5</v>
      </c>
      <c r="C10" s="10" t="s">
        <v>15</v>
      </c>
      <c r="D10" s="10">
        <v>1</v>
      </c>
      <c r="E10" s="2">
        <f>'Cristina 01'!$E14</f>
        <v>3</v>
      </c>
      <c r="F10" s="2" t="str">
        <f>'Cristina 02'!$E14</f>
        <v>-</v>
      </c>
      <c r="G10" s="2">
        <f>'Cristina 03'!$E14</f>
        <v>3</v>
      </c>
      <c r="H10" s="2">
        <f t="shared" si="0"/>
        <v>3</v>
      </c>
      <c r="J10" s="80" t="s">
        <v>3</v>
      </c>
      <c r="K10" s="81"/>
      <c r="L10" s="82" t="s">
        <v>43</v>
      </c>
      <c r="M10" s="83"/>
      <c r="N10" s="83"/>
      <c r="O10" s="83"/>
      <c r="P10" s="83"/>
      <c r="Q10" s="84"/>
    </row>
    <row r="11" spans="2:17" x14ac:dyDescent="0.25">
      <c r="B11" s="10">
        <f t="shared" si="1"/>
        <v>6</v>
      </c>
      <c r="C11" s="10" t="s">
        <v>15</v>
      </c>
      <c r="D11" s="10">
        <v>1</v>
      </c>
      <c r="E11" s="2">
        <f>'Cristina 01'!$E15</f>
        <v>3.5</v>
      </c>
      <c r="F11" s="2">
        <f>'Cristina 02'!$E15</f>
        <v>2.95</v>
      </c>
      <c r="G11" s="2">
        <f>'Cristina 03'!$E15</f>
        <v>3</v>
      </c>
      <c r="H11" s="2">
        <f t="shared" si="0"/>
        <v>3.15</v>
      </c>
    </row>
    <row r="12" spans="2:17" ht="15.75" thickBot="1" x14ac:dyDescent="0.3">
      <c r="B12" s="10">
        <f t="shared" si="1"/>
        <v>7</v>
      </c>
      <c r="C12" s="10" t="s">
        <v>15</v>
      </c>
      <c r="D12" s="10">
        <v>1</v>
      </c>
      <c r="E12" s="2">
        <f>'Cristina 01'!$E16</f>
        <v>3.9</v>
      </c>
      <c r="F12" s="2" t="str">
        <f>'Cristina 02'!$E16</f>
        <v>-</v>
      </c>
      <c r="G12" s="2">
        <f>'Cristina 03'!$E16</f>
        <v>3</v>
      </c>
      <c r="H12" s="2">
        <f t="shared" si="0"/>
        <v>3.45</v>
      </c>
    </row>
    <row r="13" spans="2:17" ht="16.5" thickBot="1" x14ac:dyDescent="0.3">
      <c r="B13" s="10">
        <f t="shared" si="1"/>
        <v>8</v>
      </c>
      <c r="C13" s="10" t="s">
        <v>15</v>
      </c>
      <c r="D13" s="10">
        <v>1</v>
      </c>
      <c r="E13" s="2">
        <f>'Cristina 01'!$E17</f>
        <v>3.5</v>
      </c>
      <c r="F13" s="2" t="str">
        <f>'Cristina 02'!$E17</f>
        <v>-</v>
      </c>
      <c r="G13" s="2">
        <f>'Cristina 03'!$E17</f>
        <v>3.5</v>
      </c>
      <c r="H13" s="2">
        <f t="shared" si="0"/>
        <v>3.5</v>
      </c>
      <c r="J13" s="95" t="s">
        <v>112</v>
      </c>
      <c r="K13" s="96"/>
    </row>
    <row r="14" spans="2:17" x14ac:dyDescent="0.25">
      <c r="B14" s="10">
        <f t="shared" si="1"/>
        <v>9</v>
      </c>
      <c r="C14" s="10" t="s">
        <v>15</v>
      </c>
      <c r="D14" s="10">
        <v>1</v>
      </c>
      <c r="E14" s="2" t="str">
        <f>'Cristina 01'!$E18</f>
        <v>-</v>
      </c>
      <c r="F14" s="2">
        <f>'Cristina 02'!$E18</f>
        <v>20.6</v>
      </c>
      <c r="G14" s="2" t="str">
        <f>'Cristina 03'!$E18</f>
        <v>-</v>
      </c>
      <c r="H14" s="2">
        <f t="shared" si="0"/>
        <v>20.6</v>
      </c>
      <c r="J14" s="85" t="s">
        <v>0</v>
      </c>
      <c r="K14" s="86"/>
      <c r="L14" s="87" t="s">
        <v>44</v>
      </c>
      <c r="M14" s="88"/>
      <c r="N14" s="88"/>
      <c r="O14" s="88"/>
      <c r="P14" s="88"/>
      <c r="Q14" s="89"/>
    </row>
    <row r="15" spans="2:17" x14ac:dyDescent="0.25">
      <c r="B15" s="10">
        <f t="shared" si="1"/>
        <v>10</v>
      </c>
      <c r="C15" s="10" t="s">
        <v>15</v>
      </c>
      <c r="D15" s="10">
        <v>1</v>
      </c>
      <c r="E15" s="2" t="str">
        <f>'Cristina 01'!$E19</f>
        <v>-</v>
      </c>
      <c r="F15" s="2" t="str">
        <f>'Cristina 02'!$E19</f>
        <v>-</v>
      </c>
      <c r="G15" s="2" t="str">
        <f>'Cristina 03'!$E19</f>
        <v>-</v>
      </c>
      <c r="H15" s="2" t="s">
        <v>97</v>
      </c>
      <c r="J15" s="90" t="s">
        <v>1</v>
      </c>
      <c r="K15" s="91"/>
      <c r="L15" s="92" t="s">
        <v>45</v>
      </c>
      <c r="M15" s="93"/>
      <c r="N15" s="93"/>
      <c r="O15" s="93"/>
      <c r="P15" s="93"/>
      <c r="Q15" s="94"/>
    </row>
    <row r="16" spans="2:17" x14ac:dyDescent="0.25">
      <c r="B16" s="10">
        <f t="shared" si="1"/>
        <v>11</v>
      </c>
      <c r="C16" s="10" t="s">
        <v>17</v>
      </c>
      <c r="D16" s="10">
        <v>1</v>
      </c>
      <c r="E16" s="2">
        <f>'Cristina 01'!$E20</f>
        <v>3</v>
      </c>
      <c r="F16" s="2" t="str">
        <f>'Cristina 02'!$E20</f>
        <v>-</v>
      </c>
      <c r="G16" s="2">
        <f>'Cristina 03'!$E20</f>
        <v>1.5</v>
      </c>
      <c r="H16" s="2">
        <f t="shared" si="0"/>
        <v>2.25</v>
      </c>
      <c r="J16" s="90" t="s">
        <v>2</v>
      </c>
      <c r="K16" s="91"/>
      <c r="L16" s="92" t="s">
        <v>46</v>
      </c>
      <c r="M16" s="93"/>
      <c r="N16" s="93"/>
      <c r="O16" s="93"/>
      <c r="P16" s="93"/>
      <c r="Q16" s="94"/>
    </row>
    <row r="17" spans="2:17" ht="15.75" thickBot="1" x14ac:dyDescent="0.3">
      <c r="B17" s="10">
        <f t="shared" si="1"/>
        <v>12</v>
      </c>
      <c r="C17" s="10" t="s">
        <v>15</v>
      </c>
      <c r="D17" s="10">
        <v>1</v>
      </c>
      <c r="E17" s="2">
        <f>'Cristina 01'!$E21</f>
        <v>3.5</v>
      </c>
      <c r="F17" s="2">
        <f>'Cristina 02'!$E21</f>
        <v>4.2</v>
      </c>
      <c r="G17" s="2">
        <f>'Cristina 03'!$E21</f>
        <v>3</v>
      </c>
      <c r="H17" s="2">
        <f t="shared" si="0"/>
        <v>3.5666666666666664</v>
      </c>
      <c r="J17" s="80" t="s">
        <v>3</v>
      </c>
      <c r="K17" s="81"/>
      <c r="L17" s="82" t="s">
        <v>47</v>
      </c>
      <c r="M17" s="83"/>
      <c r="N17" s="83"/>
      <c r="O17" s="83"/>
      <c r="P17" s="83"/>
      <c r="Q17" s="84"/>
    </row>
    <row r="18" spans="2:17" x14ac:dyDescent="0.25">
      <c r="B18" s="10">
        <f t="shared" si="1"/>
        <v>13</v>
      </c>
      <c r="C18" s="10" t="s">
        <v>15</v>
      </c>
      <c r="D18" s="10">
        <v>1</v>
      </c>
      <c r="E18" s="2">
        <f>'Cristina 01'!$E22</f>
        <v>3.5</v>
      </c>
      <c r="F18" s="2">
        <f>'Cristina 02'!$E22</f>
        <v>5.95</v>
      </c>
      <c r="G18" s="2">
        <f>'Cristina 03'!$E22</f>
        <v>4.5</v>
      </c>
      <c r="H18" s="2">
        <f t="shared" si="0"/>
        <v>4.6499999999999995</v>
      </c>
    </row>
    <row r="19" spans="2:17" ht="15.75" thickBot="1" x14ac:dyDescent="0.3">
      <c r="B19" s="10">
        <f t="shared" si="1"/>
        <v>14</v>
      </c>
      <c r="C19" s="10" t="s">
        <v>15</v>
      </c>
      <c r="D19" s="10">
        <v>1</v>
      </c>
      <c r="E19" s="2">
        <f>'Cristina 01'!$E23</f>
        <v>3.9</v>
      </c>
      <c r="F19" s="2" t="str">
        <f>'Cristina 02'!$E23</f>
        <v>-</v>
      </c>
      <c r="G19" s="2">
        <f>'Cristina 03'!$E23</f>
        <v>2</v>
      </c>
      <c r="H19" s="2">
        <f t="shared" si="0"/>
        <v>2.95</v>
      </c>
    </row>
    <row r="20" spans="2:17" ht="16.5" thickBot="1" x14ac:dyDescent="0.3">
      <c r="B20" s="10">
        <f t="shared" si="1"/>
        <v>15</v>
      </c>
      <c r="C20" s="10" t="s">
        <v>15</v>
      </c>
      <c r="D20" s="10">
        <v>1</v>
      </c>
      <c r="E20" s="2">
        <f>'Cristina 01'!$E24</f>
        <v>3</v>
      </c>
      <c r="F20" s="2" t="str">
        <f>'Cristina 02'!$E24</f>
        <v>-</v>
      </c>
      <c r="G20" s="2">
        <f>'Cristina 03'!$E24</f>
        <v>1.5</v>
      </c>
      <c r="H20" s="2">
        <f t="shared" si="0"/>
        <v>2.25</v>
      </c>
      <c r="J20" s="95" t="s">
        <v>113</v>
      </c>
      <c r="K20" s="96"/>
    </row>
    <row r="21" spans="2:17" x14ac:dyDescent="0.25">
      <c r="B21" s="10">
        <f t="shared" si="1"/>
        <v>16</v>
      </c>
      <c r="C21" s="10" t="s">
        <v>15</v>
      </c>
      <c r="D21" s="10">
        <v>1</v>
      </c>
      <c r="E21" s="2" t="str">
        <f>'Cristina 01'!$E25</f>
        <v>-</v>
      </c>
      <c r="F21" s="2">
        <f>'Cristina 02'!$E25</f>
        <v>12.5</v>
      </c>
      <c r="G21" s="2" t="str">
        <f>'Cristina 03'!$E25</f>
        <v>-</v>
      </c>
      <c r="H21" s="2">
        <f t="shared" si="0"/>
        <v>12.5</v>
      </c>
      <c r="J21" s="85" t="s">
        <v>0</v>
      </c>
      <c r="K21" s="86"/>
      <c r="L21" s="87" t="s">
        <v>24</v>
      </c>
      <c r="M21" s="88"/>
      <c r="N21" s="88"/>
      <c r="O21" s="88"/>
      <c r="P21" s="88"/>
      <c r="Q21" s="89"/>
    </row>
    <row r="22" spans="2:17" x14ac:dyDescent="0.25">
      <c r="B22" s="10">
        <f t="shared" si="1"/>
        <v>17</v>
      </c>
      <c r="C22" s="10" t="s">
        <v>15</v>
      </c>
      <c r="D22" s="10">
        <v>1</v>
      </c>
      <c r="E22" s="2">
        <f>'Cristina 01'!$E26</f>
        <v>6</v>
      </c>
      <c r="F22" s="2">
        <f>'Cristina 02'!$E26</f>
        <v>6</v>
      </c>
      <c r="G22" s="2">
        <f>'Cristina 03'!$E26</f>
        <v>5</v>
      </c>
      <c r="H22" s="2">
        <f t="shared" si="0"/>
        <v>5.666666666666667</v>
      </c>
      <c r="J22" s="90" t="s">
        <v>1</v>
      </c>
      <c r="K22" s="91"/>
      <c r="L22" s="92" t="s">
        <v>48</v>
      </c>
      <c r="M22" s="93"/>
      <c r="N22" s="93"/>
      <c r="O22" s="93"/>
      <c r="P22" s="93"/>
      <c r="Q22" s="94"/>
    </row>
    <row r="23" spans="2:17" x14ac:dyDescent="0.25">
      <c r="B23" s="10">
        <f t="shared" si="1"/>
        <v>18</v>
      </c>
      <c r="C23" s="10" t="s">
        <v>15</v>
      </c>
      <c r="D23" s="10">
        <v>1</v>
      </c>
      <c r="E23" s="2">
        <f>'Cristina 01'!$E27</f>
        <v>6.5</v>
      </c>
      <c r="F23" s="2">
        <f>'Cristina 02'!$E27</f>
        <v>5.7</v>
      </c>
      <c r="G23" s="2">
        <f>'Cristina 03'!$E27</f>
        <v>5</v>
      </c>
      <c r="H23" s="2">
        <f t="shared" si="0"/>
        <v>5.7333333333333334</v>
      </c>
      <c r="J23" s="90" t="s">
        <v>2</v>
      </c>
      <c r="K23" s="91"/>
      <c r="L23" s="92" t="s">
        <v>49</v>
      </c>
      <c r="M23" s="93"/>
      <c r="N23" s="93"/>
      <c r="O23" s="93"/>
      <c r="P23" s="93"/>
      <c r="Q23" s="94"/>
    </row>
    <row r="24" spans="2:17" ht="15.75" thickBot="1" x14ac:dyDescent="0.3">
      <c r="B24" s="10">
        <f t="shared" si="1"/>
        <v>19</v>
      </c>
      <c r="C24" s="10" t="s">
        <v>15</v>
      </c>
      <c r="D24" s="10">
        <v>1</v>
      </c>
      <c r="E24" s="2" t="str">
        <f>'Cristina 01'!$E28</f>
        <v>-</v>
      </c>
      <c r="F24" s="2" t="str">
        <f>'Cristina 02'!$E28</f>
        <v>-</v>
      </c>
      <c r="G24" s="2" t="str">
        <f>'Cristina 03'!$E28</f>
        <v>-</v>
      </c>
      <c r="H24" s="2" t="s">
        <v>97</v>
      </c>
      <c r="J24" s="80" t="s">
        <v>3</v>
      </c>
      <c r="K24" s="81"/>
      <c r="L24" s="82" t="s">
        <v>50</v>
      </c>
      <c r="M24" s="83"/>
      <c r="N24" s="83"/>
      <c r="O24" s="83"/>
      <c r="P24" s="83"/>
      <c r="Q24" s="84"/>
    </row>
    <row r="25" spans="2:17" x14ac:dyDescent="0.25">
      <c r="B25" s="10">
        <f t="shared" si="1"/>
        <v>20</v>
      </c>
      <c r="C25" s="10" t="s">
        <v>18</v>
      </c>
      <c r="D25" s="10">
        <v>1</v>
      </c>
      <c r="E25" s="2" t="str">
        <f>'Cristina 01'!$E29</f>
        <v>-</v>
      </c>
      <c r="F25" s="2">
        <f>'Cristina 02'!$E29</f>
        <v>1.75</v>
      </c>
      <c r="G25" s="2" t="str">
        <f>'Cristina 03'!$E29</f>
        <v>-</v>
      </c>
      <c r="H25" s="2">
        <f t="shared" si="0"/>
        <v>1.75</v>
      </c>
    </row>
    <row r="26" spans="2:17" x14ac:dyDescent="0.25">
      <c r="B26" s="10">
        <f t="shared" si="1"/>
        <v>21</v>
      </c>
      <c r="C26" s="10" t="s">
        <v>15</v>
      </c>
      <c r="D26" s="10">
        <v>1</v>
      </c>
      <c r="E26" s="2">
        <f>'Cristina 01'!$E30</f>
        <v>3</v>
      </c>
      <c r="F26" s="2" t="str">
        <f>'Cristina 02'!$E30</f>
        <v>-</v>
      </c>
      <c r="G26" s="2">
        <f>'Cristina 03'!$E30</f>
        <v>1.5</v>
      </c>
      <c r="H26" s="2">
        <f t="shared" si="0"/>
        <v>2.25</v>
      </c>
    </row>
    <row r="27" spans="2:17" x14ac:dyDescent="0.25">
      <c r="B27" s="10">
        <f t="shared" si="1"/>
        <v>22</v>
      </c>
      <c r="C27" s="10" t="s">
        <v>15</v>
      </c>
      <c r="D27" s="10">
        <v>1</v>
      </c>
      <c r="E27" s="2">
        <f>'Cristina 01'!$E31</f>
        <v>3</v>
      </c>
      <c r="F27" s="2" t="str">
        <f>'Cristina 02'!$E31</f>
        <v>-</v>
      </c>
      <c r="G27" s="2">
        <f>'Cristina 03'!$E31</f>
        <v>1.5</v>
      </c>
      <c r="H27" s="2">
        <f t="shared" si="0"/>
        <v>2.25</v>
      </c>
    </row>
    <row r="28" spans="2:17" x14ac:dyDescent="0.25">
      <c r="B28" s="10">
        <f>B27+1</f>
        <v>23</v>
      </c>
      <c r="C28" s="10" t="s">
        <v>15</v>
      </c>
      <c r="D28" s="10">
        <v>1</v>
      </c>
      <c r="E28" s="2">
        <f>'Cristina 01'!$E32</f>
        <v>6.5</v>
      </c>
      <c r="F28" s="2">
        <f>'Cristina 02'!$E32</f>
        <v>6.9</v>
      </c>
      <c r="G28" s="2">
        <f>'Cristina 03'!$E32</f>
        <v>3</v>
      </c>
      <c r="H28" s="2">
        <f t="shared" si="0"/>
        <v>5.4666666666666659</v>
      </c>
    </row>
    <row r="29" spans="2:17" x14ac:dyDescent="0.25">
      <c r="B29" s="10">
        <f t="shared" si="1"/>
        <v>24</v>
      </c>
      <c r="C29" s="10" t="s">
        <v>15</v>
      </c>
      <c r="D29" s="10">
        <v>1</v>
      </c>
      <c r="E29" s="2" t="str">
        <f>'Cristina 01'!$E33</f>
        <v>-</v>
      </c>
      <c r="F29" s="2" t="str">
        <f>'Cristina 02'!$E33</f>
        <v>-</v>
      </c>
      <c r="G29" s="2" t="str">
        <f>'Cristina 03'!$E33</f>
        <v>-</v>
      </c>
      <c r="H29" s="2" t="s">
        <v>97</v>
      </c>
    </row>
    <row r="30" spans="2:17" x14ac:dyDescent="0.25">
      <c r="B30" s="10">
        <f t="shared" si="1"/>
        <v>25</v>
      </c>
      <c r="C30" s="10" t="s">
        <v>15</v>
      </c>
      <c r="D30" s="10">
        <v>1</v>
      </c>
      <c r="E30" s="2">
        <f>'Cristina 01'!$E34</f>
        <v>15</v>
      </c>
      <c r="F30" s="2">
        <f>'Cristina 02'!$E34</f>
        <v>20</v>
      </c>
      <c r="G30" s="2">
        <f>'Cristina 03'!$E34</f>
        <v>13</v>
      </c>
      <c r="H30" s="2" t="s">
        <v>97</v>
      </c>
    </row>
    <row r="31" spans="2:17" x14ac:dyDescent="0.25">
      <c r="B31" s="10">
        <f t="shared" si="1"/>
        <v>26</v>
      </c>
      <c r="C31" s="10" t="s">
        <v>15</v>
      </c>
      <c r="D31" s="10">
        <v>1</v>
      </c>
      <c r="E31" s="2">
        <f>'Cristina 01'!$E35</f>
        <v>3.5</v>
      </c>
      <c r="F31" s="2" t="str">
        <f>'Cristina 02'!$E35</f>
        <v>-</v>
      </c>
      <c r="G31" s="2">
        <f>'Cristina 03'!$E35</f>
        <v>3</v>
      </c>
      <c r="H31" s="2">
        <f t="shared" si="0"/>
        <v>3.25</v>
      </c>
    </row>
    <row r="32" spans="2:17" x14ac:dyDescent="0.25">
      <c r="B32" s="10">
        <f t="shared" si="1"/>
        <v>27</v>
      </c>
      <c r="C32" s="10" t="s">
        <v>15</v>
      </c>
      <c r="D32" s="10">
        <v>1</v>
      </c>
      <c r="E32" s="2">
        <f>'Cristina 01'!$E36</f>
        <v>4.9000000000000004</v>
      </c>
      <c r="F32" s="2" t="str">
        <f>'Cristina 02'!$E36</f>
        <v>-</v>
      </c>
      <c r="G32" s="2">
        <f>'Cristina 03'!$E36</f>
        <v>5</v>
      </c>
      <c r="H32" s="2">
        <f t="shared" si="0"/>
        <v>4.95</v>
      </c>
    </row>
    <row r="33" spans="2:8" x14ac:dyDescent="0.25">
      <c r="B33" s="10">
        <f t="shared" si="1"/>
        <v>28</v>
      </c>
      <c r="C33" s="10" t="s">
        <v>15</v>
      </c>
      <c r="D33" s="10">
        <v>1</v>
      </c>
      <c r="E33" s="2">
        <f>'Cristina 01'!$E37</f>
        <v>2.5</v>
      </c>
      <c r="F33" s="2" t="str">
        <f>'Cristina 02'!$E37</f>
        <v>-</v>
      </c>
      <c r="G33" s="2">
        <f>'Cristina 03'!$E37</f>
        <v>2.5</v>
      </c>
      <c r="H33" s="2">
        <f t="shared" si="0"/>
        <v>2.5</v>
      </c>
    </row>
    <row r="34" spans="2:8" x14ac:dyDescent="0.25">
      <c r="B34" s="10">
        <f t="shared" si="1"/>
        <v>29</v>
      </c>
      <c r="C34" s="10" t="s">
        <v>15</v>
      </c>
      <c r="D34" s="10">
        <v>1</v>
      </c>
      <c r="E34" s="2">
        <f>'Cristina 01'!$E38</f>
        <v>4</v>
      </c>
      <c r="F34" s="2">
        <f>'Cristina 02'!$E38</f>
        <v>5.5</v>
      </c>
      <c r="G34" s="2">
        <f>'Cristina 03'!$E38</f>
        <v>4</v>
      </c>
      <c r="H34" s="2">
        <f t="shared" si="0"/>
        <v>4.5</v>
      </c>
    </row>
    <row r="35" spans="2:8" x14ac:dyDescent="0.25">
      <c r="B35" s="10">
        <f t="shared" si="1"/>
        <v>30</v>
      </c>
      <c r="C35" s="10" t="s">
        <v>15</v>
      </c>
      <c r="D35" s="10">
        <v>1</v>
      </c>
      <c r="E35" s="2">
        <f>'Cristina 01'!$E39</f>
        <v>15</v>
      </c>
      <c r="F35" s="2" t="str">
        <f>'Cristina 02'!$E39</f>
        <v>-</v>
      </c>
      <c r="G35" s="2">
        <f>'Cristina 03'!$E39</f>
        <v>16</v>
      </c>
      <c r="H35" s="2">
        <f t="shared" si="0"/>
        <v>15.5</v>
      </c>
    </row>
    <row r="36" spans="2:8" x14ac:dyDescent="0.25">
      <c r="B36" s="10">
        <f t="shared" si="1"/>
        <v>31</v>
      </c>
      <c r="C36" s="10" t="s">
        <v>19</v>
      </c>
      <c r="D36" s="10">
        <v>1</v>
      </c>
      <c r="E36" s="2">
        <f>'Cristina 01'!$E40</f>
        <v>5.5</v>
      </c>
      <c r="F36" s="2" t="str">
        <f>'Cristina 02'!$E40</f>
        <v>-</v>
      </c>
      <c r="G36" s="2">
        <f>'Cristina 03'!$E40</f>
        <v>5</v>
      </c>
      <c r="H36" s="2">
        <f t="shared" si="0"/>
        <v>5.25</v>
      </c>
    </row>
  </sheetData>
  <sheetProtection algorithmName="SHA-512" hashValue="v1RRC/68/pSrO1BzJtHfTGjTTV+CvqVycSvkiKQrhs3CxVXt+Bi22cS3qzcXGPkdCNAyjK38okS6HtJhLYJA6Q==" saltValue="v66lGei5xprMc5gxxMaVAg==" spinCount="100000" sheet="1" objects="1" scenarios="1"/>
  <mergeCells count="30">
    <mergeCell ref="J14:K14"/>
    <mergeCell ref="L14:Q14"/>
    <mergeCell ref="C2:D2"/>
    <mergeCell ref="J6:K6"/>
    <mergeCell ref="J7:K7"/>
    <mergeCell ref="L7:Q7"/>
    <mergeCell ref="J8:K8"/>
    <mergeCell ref="L8:Q8"/>
    <mergeCell ref="J9:K9"/>
    <mergeCell ref="L9:Q9"/>
    <mergeCell ref="J10:K10"/>
    <mergeCell ref="L10:Q10"/>
    <mergeCell ref="J13:K13"/>
    <mergeCell ref="B3:H3"/>
    <mergeCell ref="B4:H4"/>
    <mergeCell ref="J15:K15"/>
    <mergeCell ref="L15:Q15"/>
    <mergeCell ref="J16:K16"/>
    <mergeCell ref="L16:Q16"/>
    <mergeCell ref="J17:K17"/>
    <mergeCell ref="L17:Q17"/>
    <mergeCell ref="J24:K24"/>
    <mergeCell ref="L24:Q24"/>
    <mergeCell ref="J20:K20"/>
    <mergeCell ref="J21:K21"/>
    <mergeCell ref="L21:Q21"/>
    <mergeCell ref="J22:K22"/>
    <mergeCell ref="L22:Q22"/>
    <mergeCell ref="J23:K23"/>
    <mergeCell ref="L23:Q23"/>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6"/>
  <sheetViews>
    <sheetView workbookViewId="0">
      <selection activeCell="B4" sqref="B4:H4"/>
    </sheetView>
  </sheetViews>
  <sheetFormatPr defaultRowHeight="15" x14ac:dyDescent="0.25"/>
  <cols>
    <col min="2" max="4" width="13.7109375" customWidth="1"/>
    <col min="5" max="8" width="13.7109375" style="11" customWidth="1"/>
  </cols>
  <sheetData>
    <row r="1" spans="2:17" ht="15.75" thickBot="1" x14ac:dyDescent="0.3">
      <c r="B1" s="5"/>
      <c r="C1" s="5"/>
      <c r="D1" s="5"/>
      <c r="E1" s="13"/>
      <c r="F1" s="13"/>
      <c r="G1" s="13"/>
      <c r="H1" s="13"/>
    </row>
    <row r="2" spans="2:17" ht="15.75" thickBot="1" x14ac:dyDescent="0.3">
      <c r="B2" s="14" t="s">
        <v>8</v>
      </c>
      <c r="C2" s="97" t="s">
        <v>64</v>
      </c>
      <c r="D2" s="98"/>
      <c r="E2" s="13"/>
      <c r="F2" s="13"/>
      <c r="G2" s="13"/>
      <c r="H2" s="13"/>
    </row>
    <row r="3" spans="2:17" ht="114.75" customHeight="1" x14ac:dyDescent="0.25">
      <c r="B3" s="117" t="s">
        <v>201</v>
      </c>
      <c r="C3" s="118"/>
      <c r="D3" s="118"/>
      <c r="E3" s="118"/>
      <c r="F3" s="118"/>
      <c r="G3" s="118"/>
      <c r="H3" s="119"/>
    </row>
    <row r="4" spans="2:17" ht="150" customHeight="1" x14ac:dyDescent="0.25">
      <c r="B4" s="124" t="s">
        <v>202</v>
      </c>
      <c r="C4" s="125"/>
      <c r="D4" s="125"/>
      <c r="E4" s="125"/>
      <c r="F4" s="125"/>
      <c r="G4" s="125"/>
      <c r="H4" s="126"/>
    </row>
    <row r="5" spans="2:17" ht="15.75" thickBot="1" x14ac:dyDescent="0.3">
      <c r="B5" s="10" t="s">
        <v>4</v>
      </c>
      <c r="C5" s="10" t="s">
        <v>5</v>
      </c>
      <c r="D5" s="10" t="s">
        <v>6</v>
      </c>
      <c r="E5" s="12" t="s">
        <v>108</v>
      </c>
      <c r="F5" s="12" t="s">
        <v>109</v>
      </c>
      <c r="G5" s="12" t="s">
        <v>110</v>
      </c>
      <c r="H5" s="12" t="s">
        <v>88</v>
      </c>
    </row>
    <row r="6" spans="2:17" ht="16.5" thickBot="1" x14ac:dyDescent="0.3">
      <c r="B6" s="10">
        <v>1</v>
      </c>
      <c r="C6" s="10" t="s">
        <v>15</v>
      </c>
      <c r="D6" s="10">
        <v>1</v>
      </c>
      <c r="E6" s="2">
        <f>'Pouso Alegre 01'!$E10</f>
        <v>3.1</v>
      </c>
      <c r="F6" s="2">
        <f>'Pouso Alegre 02'!$E10</f>
        <v>2.15</v>
      </c>
      <c r="G6" s="2">
        <f>'Pouso Alegre 03'!$E10</f>
        <v>2.5</v>
      </c>
      <c r="H6" s="2">
        <f>AVERAGE($E6:$G6)</f>
        <v>2.5833333333333335</v>
      </c>
      <c r="J6" s="95" t="s">
        <v>111</v>
      </c>
      <c r="K6" s="96"/>
    </row>
    <row r="7" spans="2:17" x14ac:dyDescent="0.25">
      <c r="B7" s="10">
        <f>B6+1</f>
        <v>2</v>
      </c>
      <c r="C7" s="10" t="s">
        <v>15</v>
      </c>
      <c r="D7" s="10">
        <v>1</v>
      </c>
      <c r="E7" s="2">
        <f>'Pouso Alegre 01'!$E11</f>
        <v>3.3</v>
      </c>
      <c r="F7" s="2">
        <f>'Pouso Alegre 02'!$E11</f>
        <v>4.05</v>
      </c>
      <c r="G7" s="2">
        <f>'Pouso Alegre 03'!$E11</f>
        <v>2.8</v>
      </c>
      <c r="H7" s="2">
        <f t="shared" ref="H7:H36" si="0">AVERAGE($E7:$G7)</f>
        <v>3.3833333333333329</v>
      </c>
      <c r="J7" s="85" t="s">
        <v>0</v>
      </c>
      <c r="K7" s="86"/>
      <c r="L7" s="87" t="s">
        <v>65</v>
      </c>
      <c r="M7" s="88"/>
      <c r="N7" s="88"/>
      <c r="O7" s="88"/>
      <c r="P7" s="88"/>
      <c r="Q7" s="89"/>
    </row>
    <row r="8" spans="2:17" x14ac:dyDescent="0.25">
      <c r="B8" s="10">
        <f t="shared" ref="B8:B36" si="1">B7+1</f>
        <v>3</v>
      </c>
      <c r="C8" s="10" t="s">
        <v>16</v>
      </c>
      <c r="D8" s="10">
        <v>1</v>
      </c>
      <c r="E8" s="2">
        <f>'Pouso Alegre 01'!$E12</f>
        <v>2</v>
      </c>
      <c r="F8" s="2">
        <f>'Pouso Alegre 02'!$E12</f>
        <v>1.65</v>
      </c>
      <c r="G8" s="2">
        <f>'Pouso Alegre 03'!$E12</f>
        <v>2</v>
      </c>
      <c r="H8" s="2">
        <f t="shared" si="0"/>
        <v>1.8833333333333335</v>
      </c>
      <c r="J8" s="90" t="s">
        <v>1</v>
      </c>
      <c r="K8" s="91"/>
      <c r="L8" s="92" t="s">
        <v>66</v>
      </c>
      <c r="M8" s="93"/>
      <c r="N8" s="93"/>
      <c r="O8" s="93"/>
      <c r="P8" s="93"/>
      <c r="Q8" s="94"/>
    </row>
    <row r="9" spans="2:17" x14ac:dyDescent="0.25">
      <c r="B9" s="10">
        <f t="shared" si="1"/>
        <v>4</v>
      </c>
      <c r="C9" s="10" t="s">
        <v>15</v>
      </c>
      <c r="D9" s="10">
        <v>1</v>
      </c>
      <c r="E9" s="2">
        <f>'Pouso Alegre 01'!$E13</f>
        <v>3</v>
      </c>
      <c r="F9" s="2">
        <f>'Pouso Alegre 02'!$E13</f>
        <v>2.78</v>
      </c>
      <c r="G9" s="2">
        <f>'Pouso Alegre 03'!$E13</f>
        <v>4</v>
      </c>
      <c r="H9" s="2">
        <f t="shared" si="0"/>
        <v>3.26</v>
      </c>
      <c r="J9" s="90" t="s">
        <v>2</v>
      </c>
      <c r="K9" s="91"/>
      <c r="L9" s="92" t="s">
        <v>67</v>
      </c>
      <c r="M9" s="93"/>
      <c r="N9" s="93"/>
      <c r="O9" s="93"/>
      <c r="P9" s="93"/>
      <c r="Q9" s="94"/>
    </row>
    <row r="10" spans="2:17" ht="15.75" thickBot="1" x14ac:dyDescent="0.3">
      <c r="B10" s="10">
        <f t="shared" si="1"/>
        <v>5</v>
      </c>
      <c r="C10" s="10" t="s">
        <v>15</v>
      </c>
      <c r="D10" s="10">
        <v>1</v>
      </c>
      <c r="E10" s="2">
        <f>'Pouso Alegre 01'!$E14</f>
        <v>3.8</v>
      </c>
      <c r="F10" s="2">
        <f>'Pouso Alegre 02'!$E14</f>
        <v>3.5</v>
      </c>
      <c r="G10" s="2">
        <f>'Pouso Alegre 03'!$E14</f>
        <v>5</v>
      </c>
      <c r="H10" s="2">
        <f t="shared" si="0"/>
        <v>4.1000000000000005</v>
      </c>
      <c r="J10" s="80" t="s">
        <v>3</v>
      </c>
      <c r="K10" s="81"/>
      <c r="L10" s="82" t="s">
        <v>68</v>
      </c>
      <c r="M10" s="83"/>
      <c r="N10" s="83"/>
      <c r="O10" s="83"/>
      <c r="P10" s="83"/>
      <c r="Q10" s="84"/>
    </row>
    <row r="11" spans="2:17" x14ac:dyDescent="0.25">
      <c r="B11" s="10">
        <f t="shared" si="1"/>
        <v>6</v>
      </c>
      <c r="C11" s="10" t="s">
        <v>15</v>
      </c>
      <c r="D11" s="10">
        <v>1</v>
      </c>
      <c r="E11" s="2">
        <f>'Pouso Alegre 01'!$E15</f>
        <v>3.8</v>
      </c>
      <c r="F11" s="2">
        <f>'Pouso Alegre 02'!$E15</f>
        <v>4.8</v>
      </c>
      <c r="G11" s="2">
        <f>'Pouso Alegre 03'!$E15</f>
        <v>2.8</v>
      </c>
      <c r="H11" s="2">
        <f t="shared" si="0"/>
        <v>3.7999999999999994</v>
      </c>
    </row>
    <row r="12" spans="2:17" ht="15.75" thickBot="1" x14ac:dyDescent="0.3">
      <c r="B12" s="10">
        <f t="shared" si="1"/>
        <v>7</v>
      </c>
      <c r="C12" s="10" t="s">
        <v>15</v>
      </c>
      <c r="D12" s="10">
        <v>1</v>
      </c>
      <c r="E12" s="2">
        <f>'Pouso Alegre 01'!$E16</f>
        <v>2.8</v>
      </c>
      <c r="F12" s="2">
        <f>'Pouso Alegre 02'!$E16</f>
        <v>4.4400000000000004</v>
      </c>
      <c r="G12" s="2">
        <f>'Pouso Alegre 03'!$E16</f>
        <v>4</v>
      </c>
      <c r="H12" s="2">
        <f t="shared" si="0"/>
        <v>3.7466666666666666</v>
      </c>
    </row>
    <row r="13" spans="2:17" ht="16.5" thickBot="1" x14ac:dyDescent="0.3">
      <c r="B13" s="10">
        <f t="shared" si="1"/>
        <v>8</v>
      </c>
      <c r="C13" s="10" t="s">
        <v>15</v>
      </c>
      <c r="D13" s="10">
        <v>1</v>
      </c>
      <c r="E13" s="2">
        <f>'Pouso Alegre 01'!$E17</f>
        <v>3.1</v>
      </c>
      <c r="F13" s="2">
        <f>'Pouso Alegre 02'!$E17</f>
        <v>3.77</v>
      </c>
      <c r="G13" s="2">
        <f>'Pouso Alegre 03'!$E17</f>
        <v>4</v>
      </c>
      <c r="H13" s="2">
        <f t="shared" si="0"/>
        <v>3.6233333333333335</v>
      </c>
      <c r="J13" s="95" t="s">
        <v>112</v>
      </c>
      <c r="K13" s="96"/>
    </row>
    <row r="14" spans="2:17" x14ac:dyDescent="0.25">
      <c r="B14" s="10">
        <f t="shared" si="1"/>
        <v>9</v>
      </c>
      <c r="C14" s="10" t="s">
        <v>15</v>
      </c>
      <c r="D14" s="10">
        <v>1</v>
      </c>
      <c r="E14" s="2" t="str">
        <f>'Pouso Alegre 01'!$E18</f>
        <v>-</v>
      </c>
      <c r="F14" s="2">
        <f>'Pouso Alegre 02'!$E18</f>
        <v>28.12</v>
      </c>
      <c r="G14" s="2" t="str">
        <f>'Pouso Alegre 03'!$E18</f>
        <v>-</v>
      </c>
      <c r="H14" s="2">
        <f t="shared" si="0"/>
        <v>28.12</v>
      </c>
      <c r="J14" s="85" t="s">
        <v>0</v>
      </c>
      <c r="K14" s="86"/>
      <c r="L14" s="87" t="s">
        <v>69</v>
      </c>
      <c r="M14" s="88"/>
      <c r="N14" s="88"/>
      <c r="O14" s="88"/>
      <c r="P14" s="88"/>
      <c r="Q14" s="89"/>
    </row>
    <row r="15" spans="2:17" x14ac:dyDescent="0.25">
      <c r="B15" s="10">
        <f t="shared" si="1"/>
        <v>10</v>
      </c>
      <c r="C15" s="10" t="s">
        <v>15</v>
      </c>
      <c r="D15" s="10">
        <v>1</v>
      </c>
      <c r="E15" s="2" t="str">
        <f>'Pouso Alegre 01'!$E19</f>
        <v>-</v>
      </c>
      <c r="F15" s="2">
        <f>'Pouso Alegre 02'!$E19</f>
        <v>20.83</v>
      </c>
      <c r="G15" s="2" t="str">
        <f>'Pouso Alegre 03'!$E19</f>
        <v>-</v>
      </c>
      <c r="H15" s="2" t="s">
        <v>97</v>
      </c>
      <c r="J15" s="90" t="s">
        <v>1</v>
      </c>
      <c r="K15" s="91"/>
      <c r="L15" s="92" t="s">
        <v>70</v>
      </c>
      <c r="M15" s="93"/>
      <c r="N15" s="93"/>
      <c r="O15" s="93"/>
      <c r="P15" s="93"/>
      <c r="Q15" s="94"/>
    </row>
    <row r="16" spans="2:17" x14ac:dyDescent="0.25">
      <c r="B16" s="10">
        <f t="shared" si="1"/>
        <v>11</v>
      </c>
      <c r="C16" s="10" t="s">
        <v>17</v>
      </c>
      <c r="D16" s="10">
        <v>1</v>
      </c>
      <c r="E16" s="2">
        <f>'Pouso Alegre 01'!$E20</f>
        <v>2.8</v>
      </c>
      <c r="F16" s="2">
        <f>'Pouso Alegre 02'!$E20</f>
        <v>4.45</v>
      </c>
      <c r="G16" s="2">
        <f>'Pouso Alegre 03'!$E20</f>
        <v>2.5</v>
      </c>
      <c r="H16" s="2">
        <f t="shared" si="0"/>
        <v>3.25</v>
      </c>
      <c r="J16" s="90" t="s">
        <v>2</v>
      </c>
      <c r="K16" s="91"/>
      <c r="L16" s="92" t="s">
        <v>71</v>
      </c>
      <c r="M16" s="93"/>
      <c r="N16" s="93"/>
      <c r="O16" s="93"/>
      <c r="P16" s="93"/>
      <c r="Q16" s="94"/>
    </row>
    <row r="17" spans="2:17" ht="15.75" thickBot="1" x14ac:dyDescent="0.3">
      <c r="B17" s="10">
        <f t="shared" si="1"/>
        <v>12</v>
      </c>
      <c r="C17" s="10" t="s">
        <v>15</v>
      </c>
      <c r="D17" s="10">
        <v>1</v>
      </c>
      <c r="E17" s="2">
        <f>'Pouso Alegre 01'!$E21</f>
        <v>4</v>
      </c>
      <c r="F17" s="2">
        <f>'Pouso Alegre 02'!$E21</f>
        <v>4.5199999999999996</v>
      </c>
      <c r="G17" s="2">
        <f>'Pouso Alegre 03'!$E21</f>
        <v>3.9</v>
      </c>
      <c r="H17" s="2">
        <f t="shared" si="0"/>
        <v>4.1399999999999997</v>
      </c>
      <c r="J17" s="80" t="s">
        <v>3</v>
      </c>
      <c r="K17" s="81"/>
      <c r="L17" s="82" t="s">
        <v>72</v>
      </c>
      <c r="M17" s="83"/>
      <c r="N17" s="83"/>
      <c r="O17" s="83"/>
      <c r="P17" s="83"/>
      <c r="Q17" s="84"/>
    </row>
    <row r="18" spans="2:17" x14ac:dyDescent="0.25">
      <c r="B18" s="10">
        <f t="shared" si="1"/>
        <v>13</v>
      </c>
      <c r="C18" s="10" t="s">
        <v>15</v>
      </c>
      <c r="D18" s="10">
        <v>1</v>
      </c>
      <c r="E18" s="2">
        <f>'Pouso Alegre 01'!$E22</f>
        <v>4.5</v>
      </c>
      <c r="F18" s="2">
        <f>'Pouso Alegre 02'!$E22</f>
        <v>3.85</v>
      </c>
      <c r="G18" s="2">
        <f>'Pouso Alegre 03'!$E22</f>
        <v>4</v>
      </c>
      <c r="H18" s="2">
        <f t="shared" si="0"/>
        <v>4.1166666666666663</v>
      </c>
    </row>
    <row r="19" spans="2:17" ht="15.75" thickBot="1" x14ac:dyDescent="0.3">
      <c r="B19" s="10">
        <f t="shared" si="1"/>
        <v>14</v>
      </c>
      <c r="C19" s="10" t="s">
        <v>15</v>
      </c>
      <c r="D19" s="10">
        <v>1</v>
      </c>
      <c r="E19" s="2">
        <f>'Pouso Alegre 01'!$E23</f>
        <v>3</v>
      </c>
      <c r="F19" s="2">
        <f>'Pouso Alegre 02'!$E23</f>
        <v>1.85</v>
      </c>
      <c r="G19" s="2">
        <f>'Pouso Alegre 03'!$E23</f>
        <v>2.5</v>
      </c>
      <c r="H19" s="2">
        <f t="shared" si="0"/>
        <v>2.4499999999999997</v>
      </c>
    </row>
    <row r="20" spans="2:17" ht="16.5" thickBot="1" x14ac:dyDescent="0.3">
      <c r="B20" s="10">
        <f t="shared" si="1"/>
        <v>15</v>
      </c>
      <c r="C20" s="10" t="s">
        <v>15</v>
      </c>
      <c r="D20" s="10">
        <v>1</v>
      </c>
      <c r="E20" s="2">
        <f>'Pouso Alegre 01'!$E24</f>
        <v>2.5</v>
      </c>
      <c r="F20" s="2" t="str">
        <f>'Pouso Alegre 02'!$E24</f>
        <v>-</v>
      </c>
      <c r="G20" s="2">
        <f>'Pouso Alegre 03'!$E24</f>
        <v>2.5</v>
      </c>
      <c r="H20" s="2">
        <f t="shared" si="0"/>
        <v>2.5</v>
      </c>
      <c r="J20" s="95" t="s">
        <v>113</v>
      </c>
      <c r="K20" s="96"/>
    </row>
    <row r="21" spans="2:17" x14ac:dyDescent="0.25">
      <c r="B21" s="10">
        <f t="shared" si="1"/>
        <v>16</v>
      </c>
      <c r="C21" s="10" t="s">
        <v>15</v>
      </c>
      <c r="D21" s="10">
        <v>1</v>
      </c>
      <c r="E21" s="2">
        <f>'Pouso Alegre 01'!$E25</f>
        <v>15.62</v>
      </c>
      <c r="F21" s="2">
        <f>'Pouso Alegre 02'!$E25</f>
        <v>18.75</v>
      </c>
      <c r="G21" s="2" t="str">
        <f>'Pouso Alegre 03'!$E25</f>
        <v>-</v>
      </c>
      <c r="H21" s="2">
        <f t="shared" si="0"/>
        <v>17.184999999999999</v>
      </c>
      <c r="J21" s="85" t="s">
        <v>0</v>
      </c>
      <c r="K21" s="86"/>
      <c r="L21" s="87" t="s">
        <v>73</v>
      </c>
      <c r="M21" s="88"/>
      <c r="N21" s="88"/>
      <c r="O21" s="88"/>
      <c r="P21" s="88"/>
      <c r="Q21" s="89"/>
    </row>
    <row r="22" spans="2:17" x14ac:dyDescent="0.25">
      <c r="B22" s="10">
        <f t="shared" si="1"/>
        <v>17</v>
      </c>
      <c r="C22" s="10" t="s">
        <v>15</v>
      </c>
      <c r="D22" s="10">
        <v>1</v>
      </c>
      <c r="E22" s="2">
        <f>'Pouso Alegre 01'!$E26</f>
        <v>6</v>
      </c>
      <c r="F22" s="2" t="str">
        <f>'Pouso Alegre 02'!$E26</f>
        <v>-</v>
      </c>
      <c r="G22" s="2">
        <f>'Pouso Alegre 03'!$E26</f>
        <v>6.5</v>
      </c>
      <c r="H22" s="2">
        <f t="shared" si="0"/>
        <v>6.25</v>
      </c>
      <c r="J22" s="90" t="s">
        <v>1</v>
      </c>
      <c r="K22" s="91"/>
      <c r="L22" s="92"/>
      <c r="M22" s="93"/>
      <c r="N22" s="93"/>
      <c r="O22" s="93"/>
      <c r="P22" s="93"/>
      <c r="Q22" s="94"/>
    </row>
    <row r="23" spans="2:17" x14ac:dyDescent="0.25">
      <c r="B23" s="10">
        <f t="shared" si="1"/>
        <v>18</v>
      </c>
      <c r="C23" s="10" t="s">
        <v>15</v>
      </c>
      <c r="D23" s="10">
        <v>1</v>
      </c>
      <c r="E23" s="2">
        <f>'Pouso Alegre 01'!$E27</f>
        <v>5</v>
      </c>
      <c r="F23" s="2">
        <f>'Pouso Alegre 02'!$E27</f>
        <v>5.35</v>
      </c>
      <c r="G23" s="2">
        <f>'Pouso Alegre 03'!$E27</f>
        <v>5</v>
      </c>
      <c r="H23" s="2">
        <f t="shared" si="0"/>
        <v>5.1166666666666663</v>
      </c>
      <c r="J23" s="90" t="s">
        <v>2</v>
      </c>
      <c r="K23" s="91"/>
      <c r="L23" s="92" t="s">
        <v>74</v>
      </c>
      <c r="M23" s="93"/>
      <c r="N23" s="93"/>
      <c r="O23" s="93"/>
      <c r="P23" s="93"/>
      <c r="Q23" s="94"/>
    </row>
    <row r="24" spans="2:17" ht="15.75" thickBot="1" x14ac:dyDescent="0.3">
      <c r="B24" s="10">
        <f t="shared" si="1"/>
        <v>19</v>
      </c>
      <c r="C24" s="10" t="s">
        <v>15</v>
      </c>
      <c r="D24" s="10">
        <v>1</v>
      </c>
      <c r="E24" s="2" t="str">
        <f>'Pouso Alegre 01'!$E28</f>
        <v>-</v>
      </c>
      <c r="F24" s="2" t="str">
        <f>'Pouso Alegre 02'!$E28</f>
        <v>-</v>
      </c>
      <c r="G24" s="2" t="str">
        <f>'Pouso Alegre 03'!$E28</f>
        <v>-</v>
      </c>
      <c r="H24" s="2" t="s">
        <v>97</v>
      </c>
      <c r="J24" s="80" t="s">
        <v>3</v>
      </c>
      <c r="K24" s="81"/>
      <c r="L24" s="82" t="s">
        <v>75</v>
      </c>
      <c r="M24" s="83"/>
      <c r="N24" s="83"/>
      <c r="O24" s="83"/>
      <c r="P24" s="83"/>
      <c r="Q24" s="84"/>
    </row>
    <row r="25" spans="2:17" x14ac:dyDescent="0.25">
      <c r="B25" s="10">
        <f t="shared" si="1"/>
        <v>20</v>
      </c>
      <c r="C25" s="10" t="s">
        <v>18</v>
      </c>
      <c r="D25" s="10">
        <v>1</v>
      </c>
      <c r="E25" s="2" t="str">
        <f>'Pouso Alegre 01'!$E29</f>
        <v>-</v>
      </c>
      <c r="F25" s="2">
        <f>'Pouso Alegre 02'!$E29</f>
        <v>2.1</v>
      </c>
      <c r="G25" s="2" t="str">
        <f>'Pouso Alegre 03'!$E29</f>
        <v>-</v>
      </c>
      <c r="H25" s="2">
        <f t="shared" si="0"/>
        <v>2.1</v>
      </c>
    </row>
    <row r="26" spans="2:17" x14ac:dyDescent="0.25">
      <c r="B26" s="10">
        <f t="shared" si="1"/>
        <v>21</v>
      </c>
      <c r="C26" s="10" t="s">
        <v>15</v>
      </c>
      <c r="D26" s="10">
        <v>1</v>
      </c>
      <c r="E26" s="2">
        <f>'Pouso Alegre 01'!$E30</f>
        <v>4</v>
      </c>
      <c r="F26" s="2">
        <f>'Pouso Alegre 02'!$E30</f>
        <v>2.02</v>
      </c>
      <c r="G26" s="2">
        <f>'Pouso Alegre 03'!$E30</f>
        <v>4</v>
      </c>
      <c r="H26" s="2">
        <f t="shared" si="0"/>
        <v>3.34</v>
      </c>
    </row>
    <row r="27" spans="2:17" x14ac:dyDescent="0.25">
      <c r="B27" s="10">
        <f t="shared" si="1"/>
        <v>22</v>
      </c>
      <c r="C27" s="10" t="s">
        <v>15</v>
      </c>
      <c r="D27" s="10">
        <v>1</v>
      </c>
      <c r="E27" s="2">
        <f>'Pouso Alegre 01'!$E31</f>
        <v>4</v>
      </c>
      <c r="F27" s="2">
        <f>'Pouso Alegre 02'!$E31</f>
        <v>2.02</v>
      </c>
      <c r="G27" s="2">
        <f>'Pouso Alegre 03'!$E31</f>
        <v>4</v>
      </c>
      <c r="H27" s="2">
        <f t="shared" si="0"/>
        <v>3.34</v>
      </c>
    </row>
    <row r="28" spans="2:17" x14ac:dyDescent="0.25">
      <c r="B28" s="10">
        <f>B27+1</f>
        <v>23</v>
      </c>
      <c r="C28" s="10" t="s">
        <v>15</v>
      </c>
      <c r="D28" s="10">
        <v>1</v>
      </c>
      <c r="E28" s="2">
        <f>'Pouso Alegre 01'!$E32</f>
        <v>5.5</v>
      </c>
      <c r="F28" s="2">
        <f>'Pouso Alegre 02'!$E32</f>
        <v>6.1</v>
      </c>
      <c r="G28" s="2">
        <f>'Pouso Alegre 03'!$E32</f>
        <v>7</v>
      </c>
      <c r="H28" s="2">
        <f t="shared" si="0"/>
        <v>6.2</v>
      </c>
    </row>
    <row r="29" spans="2:17" x14ac:dyDescent="0.25">
      <c r="B29" s="10">
        <f t="shared" si="1"/>
        <v>24</v>
      </c>
      <c r="C29" s="10" t="s">
        <v>15</v>
      </c>
      <c r="D29" s="10">
        <v>1</v>
      </c>
      <c r="E29" s="2" t="str">
        <f>'Pouso Alegre 01'!$E33</f>
        <v>-</v>
      </c>
      <c r="F29" s="2">
        <f>'Pouso Alegre 02'!$E33</f>
        <v>27</v>
      </c>
      <c r="G29" s="2" t="str">
        <f>'Pouso Alegre 03'!$E33</f>
        <v>-</v>
      </c>
      <c r="H29" s="2" t="s">
        <v>97</v>
      </c>
    </row>
    <row r="30" spans="2:17" x14ac:dyDescent="0.25">
      <c r="B30" s="10">
        <f t="shared" si="1"/>
        <v>25</v>
      </c>
      <c r="C30" s="10" t="s">
        <v>15</v>
      </c>
      <c r="D30" s="10">
        <v>1</v>
      </c>
      <c r="E30" s="2">
        <f>'Pouso Alegre 01'!$E34</f>
        <v>14</v>
      </c>
      <c r="F30" s="2">
        <f>'Pouso Alegre 02'!$E34</f>
        <v>16.12</v>
      </c>
      <c r="G30" s="2">
        <f>'Pouso Alegre 03'!$E34</f>
        <v>20</v>
      </c>
      <c r="H30" s="2" t="s">
        <v>97</v>
      </c>
    </row>
    <row r="31" spans="2:17" x14ac:dyDescent="0.25">
      <c r="B31" s="10">
        <f t="shared" si="1"/>
        <v>26</v>
      </c>
      <c r="C31" s="10" t="s">
        <v>15</v>
      </c>
      <c r="D31" s="10">
        <v>1</v>
      </c>
      <c r="E31" s="2">
        <f>'Pouso Alegre 01'!$E35</f>
        <v>3.69</v>
      </c>
      <c r="F31" s="2">
        <f>'Pouso Alegre 02'!$E35</f>
        <v>3.03</v>
      </c>
      <c r="G31" s="2">
        <f>'Pouso Alegre 03'!$E35</f>
        <v>3</v>
      </c>
      <c r="H31" s="2">
        <f t="shared" si="0"/>
        <v>3.2399999999999998</v>
      </c>
    </row>
    <row r="32" spans="2:17" x14ac:dyDescent="0.25">
      <c r="B32" s="10">
        <f t="shared" si="1"/>
        <v>27</v>
      </c>
      <c r="C32" s="10" t="s">
        <v>15</v>
      </c>
      <c r="D32" s="10">
        <v>1</v>
      </c>
      <c r="E32" s="2">
        <f>'Pouso Alegre 01'!$E36</f>
        <v>15</v>
      </c>
      <c r="F32" s="2">
        <f>'Pouso Alegre 02'!$E36</f>
        <v>12</v>
      </c>
      <c r="G32" s="2">
        <f>'Pouso Alegre 03'!$E36</f>
        <v>5</v>
      </c>
      <c r="H32" s="2">
        <f t="shared" si="0"/>
        <v>10.666666666666666</v>
      </c>
    </row>
    <row r="33" spans="2:8" x14ac:dyDescent="0.25">
      <c r="B33" s="10">
        <f t="shared" si="1"/>
        <v>28</v>
      </c>
      <c r="C33" s="10" t="s">
        <v>15</v>
      </c>
      <c r="D33" s="10">
        <v>1</v>
      </c>
      <c r="E33" s="2">
        <f>'Pouso Alegre 01'!$E37</f>
        <v>3</v>
      </c>
      <c r="F33" s="2">
        <f>'Pouso Alegre 02'!$E37</f>
        <v>3.96</v>
      </c>
      <c r="G33" s="2">
        <f>'Pouso Alegre 03'!$E37</f>
        <v>4</v>
      </c>
      <c r="H33" s="2">
        <f t="shared" si="0"/>
        <v>3.6533333333333338</v>
      </c>
    </row>
    <row r="34" spans="2:8" x14ac:dyDescent="0.25">
      <c r="B34" s="10">
        <f t="shared" si="1"/>
        <v>29</v>
      </c>
      <c r="C34" s="10" t="s">
        <v>15</v>
      </c>
      <c r="D34" s="10">
        <v>1</v>
      </c>
      <c r="E34" s="2">
        <f>'Pouso Alegre 01'!$E38</f>
        <v>5.5</v>
      </c>
      <c r="F34" s="2">
        <f>'Pouso Alegre 02'!$E38</f>
        <v>5.45</v>
      </c>
      <c r="G34" s="2">
        <f>'Pouso Alegre 03'!$E38</f>
        <v>5.5</v>
      </c>
      <c r="H34" s="2">
        <f t="shared" si="0"/>
        <v>5.4833333333333334</v>
      </c>
    </row>
    <row r="35" spans="2:8" x14ac:dyDescent="0.25">
      <c r="B35" s="10">
        <f t="shared" si="1"/>
        <v>30</v>
      </c>
      <c r="C35" s="10" t="s">
        <v>15</v>
      </c>
      <c r="D35" s="10">
        <v>1</v>
      </c>
      <c r="E35" s="2">
        <f>'Pouso Alegre 01'!$E39</f>
        <v>9.1</v>
      </c>
      <c r="F35" s="2">
        <f>'Pouso Alegre 02'!$E39</f>
        <v>18</v>
      </c>
      <c r="G35" s="2">
        <f>'Pouso Alegre 03'!$E39</f>
        <v>11</v>
      </c>
      <c r="H35" s="2">
        <f t="shared" si="0"/>
        <v>12.700000000000001</v>
      </c>
    </row>
    <row r="36" spans="2:8" x14ac:dyDescent="0.25">
      <c r="B36" s="10">
        <f t="shared" si="1"/>
        <v>31</v>
      </c>
      <c r="C36" s="10" t="s">
        <v>19</v>
      </c>
      <c r="D36" s="10">
        <v>1</v>
      </c>
      <c r="E36" s="2">
        <f>'Pouso Alegre 01'!$E40</f>
        <v>15</v>
      </c>
      <c r="F36" s="2">
        <f>'Pouso Alegre 02'!$E40</f>
        <v>5.4</v>
      </c>
      <c r="G36" s="2">
        <f>'Pouso Alegre 03'!$E40</f>
        <v>7</v>
      </c>
      <c r="H36" s="2">
        <f t="shared" si="0"/>
        <v>9.1333333333333329</v>
      </c>
    </row>
  </sheetData>
  <sheetProtection algorithmName="SHA-512" hashValue="704RaaxJ2gc6tjzDVuEro3aH2AnI3sCNm1Ty6+vqBfY8opapQOzsB2VScdGxa4V5WzZ3DsfPGlkOKmCgYp0OKA==" saltValue="8TQwT8hduRhMojkp00ATuA==" spinCount="100000" sheet="1" objects="1" scenarios="1"/>
  <mergeCells count="30">
    <mergeCell ref="J14:K14"/>
    <mergeCell ref="L14:Q14"/>
    <mergeCell ref="C2:D2"/>
    <mergeCell ref="J6:K6"/>
    <mergeCell ref="J7:K7"/>
    <mergeCell ref="L7:Q7"/>
    <mergeCell ref="J8:K8"/>
    <mergeCell ref="L8:Q8"/>
    <mergeCell ref="J9:K9"/>
    <mergeCell ref="L9:Q9"/>
    <mergeCell ref="J10:K10"/>
    <mergeCell ref="L10:Q10"/>
    <mergeCell ref="J13:K13"/>
    <mergeCell ref="B3:H3"/>
    <mergeCell ref="B4:H4"/>
    <mergeCell ref="J15:K15"/>
    <mergeCell ref="L15:Q15"/>
    <mergeCell ref="J16:K16"/>
    <mergeCell ref="L16:Q16"/>
    <mergeCell ref="J17:K17"/>
    <mergeCell ref="L17:Q17"/>
    <mergeCell ref="J24:K24"/>
    <mergeCell ref="L24:Q24"/>
    <mergeCell ref="J20:K20"/>
    <mergeCell ref="J21:K21"/>
    <mergeCell ref="L21:Q21"/>
    <mergeCell ref="J22:K22"/>
    <mergeCell ref="L22:Q22"/>
    <mergeCell ref="J23:K23"/>
    <mergeCell ref="L23:Q23"/>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6"/>
  <sheetViews>
    <sheetView workbookViewId="0">
      <selection activeCell="B4" sqref="B4:H4"/>
    </sheetView>
  </sheetViews>
  <sheetFormatPr defaultRowHeight="15" x14ac:dyDescent="0.25"/>
  <cols>
    <col min="2" max="4" width="13.7109375" customWidth="1"/>
    <col min="5" max="8" width="13.7109375" style="11" customWidth="1"/>
  </cols>
  <sheetData>
    <row r="1" spans="2:17" ht="15.75" thickBot="1" x14ac:dyDescent="0.3">
      <c r="B1" s="5"/>
      <c r="C1" s="5"/>
      <c r="D1" s="5"/>
      <c r="E1" s="13"/>
      <c r="F1" s="13"/>
      <c r="G1" s="13"/>
      <c r="H1" s="13"/>
    </row>
    <row r="2" spans="2:17" ht="15.75" thickBot="1" x14ac:dyDescent="0.3">
      <c r="B2" s="14" t="s">
        <v>8</v>
      </c>
      <c r="C2" s="97" t="s">
        <v>51</v>
      </c>
      <c r="D2" s="98"/>
      <c r="E2" s="13"/>
      <c r="F2" s="13"/>
      <c r="G2" s="13"/>
      <c r="H2" s="13"/>
    </row>
    <row r="3" spans="2:17" ht="114.75" customHeight="1" x14ac:dyDescent="0.25">
      <c r="B3" s="117" t="s">
        <v>201</v>
      </c>
      <c r="C3" s="118"/>
      <c r="D3" s="118"/>
      <c r="E3" s="118"/>
      <c r="F3" s="118"/>
      <c r="G3" s="118"/>
      <c r="H3" s="119"/>
    </row>
    <row r="4" spans="2:17" ht="150" customHeight="1" x14ac:dyDescent="0.25">
      <c r="B4" s="124" t="s">
        <v>202</v>
      </c>
      <c r="C4" s="125"/>
      <c r="D4" s="125"/>
      <c r="E4" s="125"/>
      <c r="F4" s="125"/>
      <c r="G4" s="125"/>
      <c r="H4" s="126"/>
    </row>
    <row r="5" spans="2:17" ht="15.75" thickBot="1" x14ac:dyDescent="0.3">
      <c r="B5" s="10" t="s">
        <v>4</v>
      </c>
      <c r="C5" s="10" t="s">
        <v>5</v>
      </c>
      <c r="D5" s="10" t="s">
        <v>6</v>
      </c>
      <c r="E5" s="12" t="s">
        <v>108</v>
      </c>
      <c r="F5" s="12" t="s">
        <v>109</v>
      </c>
      <c r="G5" s="12" t="s">
        <v>110</v>
      </c>
      <c r="H5" s="12" t="s">
        <v>88</v>
      </c>
    </row>
    <row r="6" spans="2:17" ht="16.5" thickBot="1" x14ac:dyDescent="0.3">
      <c r="B6" s="10">
        <v>1</v>
      </c>
      <c r="C6" s="10" t="s">
        <v>15</v>
      </c>
      <c r="D6" s="10">
        <v>1</v>
      </c>
      <c r="E6" s="2">
        <f>'Ouro Fino 01'!$E10</f>
        <v>2.5</v>
      </c>
      <c r="F6" s="2">
        <f>'Ouro Fino 02'!$E10</f>
        <v>2.1</v>
      </c>
      <c r="G6" s="2">
        <f>'Ouro Fino 03'!$E10</f>
        <v>2.5</v>
      </c>
      <c r="H6" s="2">
        <f>AVERAGE($E6:$G6)</f>
        <v>2.3666666666666667</v>
      </c>
      <c r="J6" s="95" t="s">
        <v>111</v>
      </c>
      <c r="K6" s="96"/>
    </row>
    <row r="7" spans="2:17" x14ac:dyDescent="0.25">
      <c r="B7" s="10">
        <f>B6+1</f>
        <v>2</v>
      </c>
      <c r="C7" s="10" t="s">
        <v>15</v>
      </c>
      <c r="D7" s="10">
        <v>1</v>
      </c>
      <c r="E7" s="2">
        <f>'Ouro Fino 01'!$E11</f>
        <v>3.6</v>
      </c>
      <c r="F7" s="2">
        <f>'Ouro Fino 02'!$E11</f>
        <v>4.9800000000000004</v>
      </c>
      <c r="G7" s="2">
        <f>'Ouro Fino 03'!$E11</f>
        <v>3</v>
      </c>
      <c r="H7" s="2">
        <f t="shared" ref="H7:H36" si="0">AVERAGE($E7:$G7)</f>
        <v>3.86</v>
      </c>
      <c r="J7" s="85" t="s">
        <v>0</v>
      </c>
      <c r="K7" s="86"/>
      <c r="L7" s="87" t="s">
        <v>52</v>
      </c>
      <c r="M7" s="88"/>
      <c r="N7" s="88"/>
      <c r="O7" s="88"/>
      <c r="P7" s="88"/>
      <c r="Q7" s="89"/>
    </row>
    <row r="8" spans="2:17" x14ac:dyDescent="0.25">
      <c r="B8" s="10">
        <f t="shared" ref="B8:B36" si="1">B7+1</f>
        <v>3</v>
      </c>
      <c r="C8" s="10" t="s">
        <v>16</v>
      </c>
      <c r="D8" s="10">
        <v>1</v>
      </c>
      <c r="E8" s="2">
        <f>'Ouro Fino 01'!$E12</f>
        <v>2</v>
      </c>
      <c r="F8" s="2">
        <f>'Ouro Fino 02'!$E12</f>
        <v>2</v>
      </c>
      <c r="G8" s="2">
        <f>'Ouro Fino 03'!$E12</f>
        <v>2</v>
      </c>
      <c r="H8" s="2">
        <f t="shared" si="0"/>
        <v>2</v>
      </c>
      <c r="J8" s="90" t="s">
        <v>53</v>
      </c>
      <c r="K8" s="91"/>
      <c r="L8" s="92" t="s">
        <v>54</v>
      </c>
      <c r="M8" s="93"/>
      <c r="N8" s="93"/>
      <c r="O8" s="93"/>
      <c r="P8" s="93"/>
      <c r="Q8" s="94"/>
    </row>
    <row r="9" spans="2:17" x14ac:dyDescent="0.25">
      <c r="B9" s="10">
        <f t="shared" si="1"/>
        <v>4</v>
      </c>
      <c r="C9" s="10" t="s">
        <v>15</v>
      </c>
      <c r="D9" s="10">
        <v>1</v>
      </c>
      <c r="E9" s="2">
        <f>'Ouro Fino 01'!$E13</f>
        <v>2.95</v>
      </c>
      <c r="F9" s="2">
        <f>'Ouro Fino 02'!$E13</f>
        <v>2.98</v>
      </c>
      <c r="G9" s="2">
        <f>'Ouro Fino 03'!$E13</f>
        <v>3.5</v>
      </c>
      <c r="H9" s="2">
        <f t="shared" si="0"/>
        <v>3.1433333333333331</v>
      </c>
      <c r="J9" s="90" t="s">
        <v>2</v>
      </c>
      <c r="K9" s="91"/>
      <c r="L9" s="92" t="s">
        <v>55</v>
      </c>
      <c r="M9" s="93"/>
      <c r="N9" s="93"/>
      <c r="O9" s="93"/>
      <c r="P9" s="93"/>
      <c r="Q9" s="94"/>
    </row>
    <row r="10" spans="2:17" ht="15.75" thickBot="1" x14ac:dyDescent="0.3">
      <c r="B10" s="10">
        <f t="shared" si="1"/>
        <v>5</v>
      </c>
      <c r="C10" s="10" t="s">
        <v>15</v>
      </c>
      <c r="D10" s="10">
        <v>1</v>
      </c>
      <c r="E10" s="2">
        <f>'Ouro Fino 01'!$E14</f>
        <v>3.5</v>
      </c>
      <c r="F10" s="2">
        <f>'Ouro Fino 02'!$E14</f>
        <v>2.98</v>
      </c>
      <c r="G10" s="2">
        <f>'Ouro Fino 03'!$E14</f>
        <v>3</v>
      </c>
      <c r="H10" s="2">
        <f t="shared" si="0"/>
        <v>3.16</v>
      </c>
      <c r="J10" s="80" t="s">
        <v>3</v>
      </c>
      <c r="K10" s="81"/>
      <c r="L10" s="82" t="s">
        <v>56</v>
      </c>
      <c r="M10" s="83"/>
      <c r="N10" s="83"/>
      <c r="O10" s="83"/>
      <c r="P10" s="83"/>
      <c r="Q10" s="84"/>
    </row>
    <row r="11" spans="2:17" x14ac:dyDescent="0.25">
      <c r="B11" s="10">
        <f t="shared" si="1"/>
        <v>6</v>
      </c>
      <c r="C11" s="10" t="s">
        <v>15</v>
      </c>
      <c r="D11" s="10">
        <v>1</v>
      </c>
      <c r="E11" s="2">
        <f>'Ouro Fino 01'!$E15</f>
        <v>3.99</v>
      </c>
      <c r="F11" s="2" t="str">
        <f>'Ouro Fino 02'!$E15</f>
        <v>-</v>
      </c>
      <c r="G11" s="2">
        <f>'Ouro Fino 03'!$E15</f>
        <v>3</v>
      </c>
      <c r="H11" s="2">
        <f t="shared" si="0"/>
        <v>3.4950000000000001</v>
      </c>
    </row>
    <row r="12" spans="2:17" ht="15.75" thickBot="1" x14ac:dyDescent="0.3">
      <c r="B12" s="10">
        <f t="shared" si="1"/>
        <v>7</v>
      </c>
      <c r="C12" s="10" t="s">
        <v>15</v>
      </c>
      <c r="D12" s="10">
        <v>1</v>
      </c>
      <c r="E12" s="2">
        <f>'Ouro Fino 01'!$E16</f>
        <v>3.6</v>
      </c>
      <c r="F12" s="2">
        <f>'Ouro Fino 02'!$E16</f>
        <v>5.98</v>
      </c>
      <c r="G12" s="2">
        <f>'Ouro Fino 03'!$E16</f>
        <v>5</v>
      </c>
      <c r="H12" s="2">
        <f t="shared" si="0"/>
        <v>4.8600000000000003</v>
      </c>
    </row>
    <row r="13" spans="2:17" ht="16.5" thickBot="1" x14ac:dyDescent="0.3">
      <c r="B13" s="10">
        <f t="shared" si="1"/>
        <v>8</v>
      </c>
      <c r="C13" s="10" t="s">
        <v>15</v>
      </c>
      <c r="D13" s="10">
        <v>1</v>
      </c>
      <c r="E13" s="2">
        <f>'Ouro Fino 01'!$E17</f>
        <v>2.99</v>
      </c>
      <c r="F13" s="2">
        <f>'Ouro Fino 02'!$E17</f>
        <v>3.69</v>
      </c>
      <c r="G13" s="2">
        <f>'Ouro Fino 03'!$E17</f>
        <v>3</v>
      </c>
      <c r="H13" s="2">
        <f t="shared" si="0"/>
        <v>3.2266666666666666</v>
      </c>
      <c r="J13" s="95" t="s">
        <v>112</v>
      </c>
      <c r="K13" s="96"/>
    </row>
    <row r="14" spans="2:17" x14ac:dyDescent="0.25">
      <c r="B14" s="10">
        <f t="shared" si="1"/>
        <v>9</v>
      </c>
      <c r="C14" s="10" t="s">
        <v>15</v>
      </c>
      <c r="D14" s="10">
        <v>1</v>
      </c>
      <c r="E14" s="2" t="str">
        <f>'Ouro Fino 01'!$E18</f>
        <v>-</v>
      </c>
      <c r="F14" s="2">
        <f>'Ouro Fino 02'!$E18</f>
        <v>24.9</v>
      </c>
      <c r="G14" s="2">
        <f>'Ouro Fino 03'!$E18</f>
        <v>26.9</v>
      </c>
      <c r="H14" s="2">
        <f t="shared" si="0"/>
        <v>25.9</v>
      </c>
      <c r="J14" s="85" t="s">
        <v>0</v>
      </c>
      <c r="K14" s="86"/>
      <c r="L14" s="87" t="s">
        <v>57</v>
      </c>
      <c r="M14" s="88"/>
      <c r="N14" s="88"/>
      <c r="O14" s="88"/>
      <c r="P14" s="88"/>
      <c r="Q14" s="89"/>
    </row>
    <row r="15" spans="2:17" x14ac:dyDescent="0.25">
      <c r="B15" s="10">
        <f t="shared" si="1"/>
        <v>10</v>
      </c>
      <c r="C15" s="10" t="s">
        <v>15</v>
      </c>
      <c r="D15" s="10">
        <v>1</v>
      </c>
      <c r="E15" s="2" t="str">
        <f>'Ouro Fino 01'!$E19</f>
        <v>-</v>
      </c>
      <c r="F15" s="2" t="str">
        <f>'Ouro Fino 02'!$E19</f>
        <v>-</v>
      </c>
      <c r="G15" s="2">
        <f>'Ouro Fino 03'!$E19</f>
        <v>17</v>
      </c>
      <c r="H15" s="2" t="s">
        <v>97</v>
      </c>
      <c r="J15" s="90" t="s">
        <v>1</v>
      </c>
      <c r="K15" s="91"/>
      <c r="L15" s="92" t="s">
        <v>58</v>
      </c>
      <c r="M15" s="93"/>
      <c r="N15" s="93"/>
      <c r="O15" s="93"/>
      <c r="P15" s="93"/>
      <c r="Q15" s="94"/>
    </row>
    <row r="16" spans="2:17" x14ac:dyDescent="0.25">
      <c r="B16" s="10">
        <f t="shared" si="1"/>
        <v>11</v>
      </c>
      <c r="C16" s="10" t="s">
        <v>17</v>
      </c>
      <c r="D16" s="10">
        <v>1</v>
      </c>
      <c r="E16" s="2">
        <f>'Ouro Fino 01'!$E20</f>
        <v>4.5</v>
      </c>
      <c r="F16" s="2" t="str">
        <f>'Ouro Fino 02'!$E20</f>
        <v>-</v>
      </c>
      <c r="G16" s="2">
        <f>'Ouro Fino 03'!$E20</f>
        <v>4</v>
      </c>
      <c r="H16" s="2">
        <f t="shared" si="0"/>
        <v>4.25</v>
      </c>
      <c r="J16" s="90" t="s">
        <v>2</v>
      </c>
      <c r="K16" s="91"/>
      <c r="L16" s="92" t="s">
        <v>59</v>
      </c>
      <c r="M16" s="93"/>
      <c r="N16" s="93"/>
      <c r="O16" s="93"/>
      <c r="P16" s="93"/>
      <c r="Q16" s="94"/>
    </row>
    <row r="17" spans="2:17" ht="15.75" thickBot="1" x14ac:dyDescent="0.3">
      <c r="B17" s="10">
        <f t="shared" si="1"/>
        <v>12</v>
      </c>
      <c r="C17" s="10" t="s">
        <v>15</v>
      </c>
      <c r="D17" s="10">
        <v>1</v>
      </c>
      <c r="E17" s="2">
        <f>'Ouro Fino 01'!$E21</f>
        <v>5.75</v>
      </c>
      <c r="F17" s="2">
        <f>'Ouro Fino 02'!$E21</f>
        <v>4.79</v>
      </c>
      <c r="G17" s="2">
        <f>'Ouro Fino 03'!$E21</f>
        <v>5</v>
      </c>
      <c r="H17" s="2">
        <f t="shared" si="0"/>
        <v>5.18</v>
      </c>
      <c r="J17" s="80" t="s">
        <v>3</v>
      </c>
      <c r="K17" s="81"/>
      <c r="L17" s="82" t="s">
        <v>60</v>
      </c>
      <c r="M17" s="83"/>
      <c r="N17" s="83"/>
      <c r="O17" s="83"/>
      <c r="P17" s="83"/>
      <c r="Q17" s="84"/>
    </row>
    <row r="18" spans="2:17" x14ac:dyDescent="0.25">
      <c r="B18" s="10">
        <f t="shared" si="1"/>
        <v>13</v>
      </c>
      <c r="C18" s="10" t="s">
        <v>15</v>
      </c>
      <c r="D18" s="10">
        <v>1</v>
      </c>
      <c r="E18" s="2">
        <f>'Ouro Fino 01'!$E22</f>
        <v>4.8</v>
      </c>
      <c r="F18" s="2">
        <f>'Ouro Fino 02'!$E22</f>
        <v>4.29</v>
      </c>
      <c r="G18" s="2">
        <f>'Ouro Fino 03'!$E22</f>
        <v>3.5</v>
      </c>
      <c r="H18" s="2">
        <f t="shared" si="0"/>
        <v>4.1966666666666663</v>
      </c>
    </row>
    <row r="19" spans="2:17" ht="15.75" thickBot="1" x14ac:dyDescent="0.3">
      <c r="B19" s="10">
        <f t="shared" si="1"/>
        <v>14</v>
      </c>
      <c r="C19" s="10" t="s">
        <v>15</v>
      </c>
      <c r="D19" s="10">
        <v>1</v>
      </c>
      <c r="E19" s="2">
        <f>'Ouro Fino 01'!$E23</f>
        <v>2.7</v>
      </c>
      <c r="F19" s="2">
        <f>'Ouro Fino 02'!$E23</f>
        <v>2.98</v>
      </c>
      <c r="G19" s="2">
        <f>'Ouro Fino 03'!$E23</f>
        <v>3</v>
      </c>
      <c r="H19" s="2">
        <f t="shared" si="0"/>
        <v>2.8933333333333331</v>
      </c>
    </row>
    <row r="20" spans="2:17" ht="16.5" thickBot="1" x14ac:dyDescent="0.3">
      <c r="B20" s="10">
        <f t="shared" si="1"/>
        <v>15</v>
      </c>
      <c r="C20" s="10" t="s">
        <v>15</v>
      </c>
      <c r="D20" s="10">
        <v>1</v>
      </c>
      <c r="E20" s="2">
        <f>'Ouro Fino 01'!$E24</f>
        <v>2</v>
      </c>
      <c r="F20" s="2" t="str">
        <f>'Ouro Fino 02'!$E24</f>
        <v>-</v>
      </c>
      <c r="G20" s="2">
        <f>'Ouro Fino 03'!$E24</f>
        <v>5</v>
      </c>
      <c r="H20" s="2">
        <f t="shared" si="0"/>
        <v>3.5</v>
      </c>
      <c r="J20" s="95" t="s">
        <v>113</v>
      </c>
      <c r="K20" s="96"/>
    </row>
    <row r="21" spans="2:17" x14ac:dyDescent="0.25">
      <c r="B21" s="10">
        <f t="shared" si="1"/>
        <v>16</v>
      </c>
      <c r="C21" s="10" t="s">
        <v>15</v>
      </c>
      <c r="D21" s="10">
        <v>1</v>
      </c>
      <c r="E21" s="2" t="str">
        <f>'Ouro Fino 01'!$E25</f>
        <v>-</v>
      </c>
      <c r="F21" s="2">
        <f>'Ouro Fino 02'!$E25</f>
        <v>24.9</v>
      </c>
      <c r="G21" s="2">
        <f>'Ouro Fino 03'!$E25</f>
        <v>14</v>
      </c>
      <c r="H21" s="2">
        <f t="shared" si="0"/>
        <v>19.45</v>
      </c>
      <c r="J21" s="85" t="s">
        <v>0</v>
      </c>
      <c r="K21" s="86"/>
      <c r="L21" s="87" t="s">
        <v>61</v>
      </c>
      <c r="M21" s="88"/>
      <c r="N21" s="88"/>
      <c r="O21" s="88"/>
      <c r="P21" s="88"/>
      <c r="Q21" s="89"/>
    </row>
    <row r="22" spans="2:17" x14ac:dyDescent="0.25">
      <c r="B22" s="10">
        <f t="shared" si="1"/>
        <v>17</v>
      </c>
      <c r="C22" s="10" t="s">
        <v>15</v>
      </c>
      <c r="D22" s="10">
        <v>1</v>
      </c>
      <c r="E22" s="2">
        <f>'Ouro Fino 01'!$E26</f>
        <v>6.5</v>
      </c>
      <c r="F22" s="2">
        <f>'Ouro Fino 02'!$E26</f>
        <v>4.99</v>
      </c>
      <c r="G22" s="2">
        <f>'Ouro Fino 03'!$E26</f>
        <v>5</v>
      </c>
      <c r="H22" s="2">
        <f t="shared" si="0"/>
        <v>5.496666666666667</v>
      </c>
      <c r="J22" s="90" t="s">
        <v>1</v>
      </c>
      <c r="K22" s="91"/>
      <c r="L22" s="92"/>
      <c r="M22" s="93"/>
      <c r="N22" s="93"/>
      <c r="O22" s="93"/>
      <c r="P22" s="93"/>
      <c r="Q22" s="94"/>
    </row>
    <row r="23" spans="2:17" x14ac:dyDescent="0.25">
      <c r="B23" s="10">
        <f t="shared" si="1"/>
        <v>18</v>
      </c>
      <c r="C23" s="10" t="s">
        <v>15</v>
      </c>
      <c r="D23" s="10">
        <v>1</v>
      </c>
      <c r="E23" s="2" t="str">
        <f>'Ouro Fino 01'!$E27</f>
        <v>-</v>
      </c>
      <c r="F23" s="2">
        <f>'Ouro Fino 02'!$E27</f>
        <v>6.89</v>
      </c>
      <c r="G23" s="2">
        <f>'Ouro Fino 03'!$E27</f>
        <v>5</v>
      </c>
      <c r="H23" s="2">
        <f t="shared" si="0"/>
        <v>5.9450000000000003</v>
      </c>
      <c r="J23" s="90" t="s">
        <v>2</v>
      </c>
      <c r="K23" s="91"/>
      <c r="L23" s="92" t="s">
        <v>62</v>
      </c>
      <c r="M23" s="93"/>
      <c r="N23" s="93"/>
      <c r="O23" s="93"/>
      <c r="P23" s="93"/>
      <c r="Q23" s="94"/>
    </row>
    <row r="24" spans="2:17" ht="15.75" thickBot="1" x14ac:dyDescent="0.3">
      <c r="B24" s="10">
        <f t="shared" si="1"/>
        <v>19</v>
      </c>
      <c r="C24" s="10" t="s">
        <v>15</v>
      </c>
      <c r="D24" s="10">
        <v>1</v>
      </c>
      <c r="E24" s="2" t="str">
        <f>'Ouro Fino 01'!$E28</f>
        <v>-</v>
      </c>
      <c r="F24" s="2" t="str">
        <f>'Ouro Fino 02'!$E28</f>
        <v>-</v>
      </c>
      <c r="G24" s="2" t="str">
        <f>'Ouro Fino 03'!$E28</f>
        <v>-</v>
      </c>
      <c r="H24" s="2" t="s">
        <v>97</v>
      </c>
      <c r="J24" s="80" t="s">
        <v>3</v>
      </c>
      <c r="K24" s="81"/>
      <c r="L24" s="82" t="s">
        <v>63</v>
      </c>
      <c r="M24" s="83"/>
      <c r="N24" s="83"/>
      <c r="O24" s="83"/>
      <c r="P24" s="83"/>
      <c r="Q24" s="84"/>
    </row>
    <row r="25" spans="2:17" x14ac:dyDescent="0.25">
      <c r="B25" s="10">
        <f t="shared" si="1"/>
        <v>20</v>
      </c>
      <c r="C25" s="10" t="s">
        <v>18</v>
      </c>
      <c r="D25" s="10">
        <v>1</v>
      </c>
      <c r="E25" s="2" t="str">
        <f>'Ouro Fino 01'!$E29</f>
        <v>-</v>
      </c>
      <c r="F25" s="2" t="str">
        <f>'Ouro Fino 02'!$E29</f>
        <v>-</v>
      </c>
      <c r="G25" s="2">
        <f>'Ouro Fino 03'!$E29</f>
        <v>2.1</v>
      </c>
      <c r="H25" s="2">
        <f t="shared" si="0"/>
        <v>2.1</v>
      </c>
    </row>
    <row r="26" spans="2:17" x14ac:dyDescent="0.25">
      <c r="B26" s="10">
        <f t="shared" si="1"/>
        <v>21</v>
      </c>
      <c r="C26" s="10" t="s">
        <v>15</v>
      </c>
      <c r="D26" s="10">
        <v>1</v>
      </c>
      <c r="E26" s="2">
        <f>'Ouro Fino 01'!$E30</f>
        <v>3.5</v>
      </c>
      <c r="F26" s="2">
        <f>'Ouro Fino 02'!$E30</f>
        <v>4.5</v>
      </c>
      <c r="G26" s="2">
        <f>'Ouro Fino 03'!$E30</f>
        <v>3</v>
      </c>
      <c r="H26" s="2">
        <f t="shared" si="0"/>
        <v>3.6666666666666665</v>
      </c>
    </row>
    <row r="27" spans="2:17" x14ac:dyDescent="0.25">
      <c r="B27" s="10">
        <f t="shared" si="1"/>
        <v>22</v>
      </c>
      <c r="C27" s="10" t="s">
        <v>15</v>
      </c>
      <c r="D27" s="10">
        <v>1</v>
      </c>
      <c r="E27" s="2">
        <f>'Ouro Fino 01'!$E31</f>
        <v>3.5</v>
      </c>
      <c r="F27" s="2">
        <f>'Ouro Fino 02'!$E31</f>
        <v>4.5</v>
      </c>
      <c r="G27" s="2">
        <f>'Ouro Fino 03'!$E31</f>
        <v>3</v>
      </c>
      <c r="H27" s="2">
        <f t="shared" si="0"/>
        <v>3.6666666666666665</v>
      </c>
    </row>
    <row r="28" spans="2:17" x14ac:dyDescent="0.25">
      <c r="B28" s="10">
        <f>B27+1</f>
        <v>23</v>
      </c>
      <c r="C28" s="10" t="s">
        <v>15</v>
      </c>
      <c r="D28" s="10">
        <v>1</v>
      </c>
      <c r="E28" s="2">
        <f>'Ouro Fino 01'!$E32</f>
        <v>7.7</v>
      </c>
      <c r="F28" s="2">
        <f>'Ouro Fino 02'!$E32</f>
        <v>9.6</v>
      </c>
      <c r="G28" s="2">
        <f>'Ouro Fino 03'!$E32</f>
        <v>8</v>
      </c>
      <c r="H28" s="2">
        <f t="shared" si="0"/>
        <v>8.4333333333333336</v>
      </c>
    </row>
    <row r="29" spans="2:17" x14ac:dyDescent="0.25">
      <c r="B29" s="10">
        <f t="shared" si="1"/>
        <v>24</v>
      </c>
      <c r="C29" s="10" t="s">
        <v>15</v>
      </c>
      <c r="D29" s="10">
        <v>1</v>
      </c>
      <c r="E29" s="2" t="str">
        <f>'Ouro Fino 01'!$E33</f>
        <v>-</v>
      </c>
      <c r="F29" s="2" t="str">
        <f>'Ouro Fino 02'!$E33</f>
        <v>-</v>
      </c>
      <c r="G29" s="2">
        <f>'Ouro Fino 03'!$E33</f>
        <v>31.25</v>
      </c>
      <c r="H29" s="2" t="s">
        <v>97</v>
      </c>
    </row>
    <row r="30" spans="2:17" x14ac:dyDescent="0.25">
      <c r="B30" s="10">
        <f t="shared" si="1"/>
        <v>25</v>
      </c>
      <c r="C30" s="10" t="s">
        <v>15</v>
      </c>
      <c r="D30" s="10">
        <v>1</v>
      </c>
      <c r="E30" s="2">
        <f>'Ouro Fino 01'!$E34</f>
        <v>19</v>
      </c>
      <c r="F30" s="2">
        <f>'Ouro Fino 02'!$E34</f>
        <v>15</v>
      </c>
      <c r="G30" s="2">
        <f>'Ouro Fino 03'!$E34</f>
        <v>14</v>
      </c>
      <c r="H30" s="2" t="s">
        <v>97</v>
      </c>
    </row>
    <row r="31" spans="2:17" x14ac:dyDescent="0.25">
      <c r="B31" s="10">
        <f t="shared" si="1"/>
        <v>26</v>
      </c>
      <c r="C31" s="10" t="s">
        <v>15</v>
      </c>
      <c r="D31" s="10">
        <v>1</v>
      </c>
      <c r="E31" s="2">
        <f>'Ouro Fino 01'!$E35</f>
        <v>3.6</v>
      </c>
      <c r="F31" s="2">
        <f>'Ouro Fino 02'!$E35</f>
        <v>4.49</v>
      </c>
      <c r="G31" s="2">
        <f>'Ouro Fino 03'!$E35</f>
        <v>3</v>
      </c>
      <c r="H31" s="2">
        <f t="shared" si="0"/>
        <v>3.6966666666666668</v>
      </c>
    </row>
    <row r="32" spans="2:17" x14ac:dyDescent="0.25">
      <c r="B32" s="10">
        <f t="shared" si="1"/>
        <v>27</v>
      </c>
      <c r="C32" s="10" t="s">
        <v>15</v>
      </c>
      <c r="D32" s="10">
        <v>1</v>
      </c>
      <c r="E32" s="2">
        <f>'Ouro Fino 01'!$E36</f>
        <v>12</v>
      </c>
      <c r="F32" s="2">
        <f>'Ouro Fino 02'!$E36</f>
        <v>11.15</v>
      </c>
      <c r="G32" s="2">
        <f>'Ouro Fino 03'!$E36</f>
        <v>9</v>
      </c>
      <c r="H32" s="2">
        <f t="shared" si="0"/>
        <v>10.716666666666667</v>
      </c>
    </row>
    <row r="33" spans="2:8" x14ac:dyDescent="0.25">
      <c r="B33" s="10">
        <f t="shared" si="1"/>
        <v>28</v>
      </c>
      <c r="C33" s="10" t="s">
        <v>15</v>
      </c>
      <c r="D33" s="10">
        <v>1</v>
      </c>
      <c r="E33" s="2">
        <f>'Ouro Fino 01'!$E37</f>
        <v>3</v>
      </c>
      <c r="F33" s="2">
        <f>'Ouro Fino 02'!$E37</f>
        <v>3.79</v>
      </c>
      <c r="G33" s="2">
        <f>'Ouro Fino 03'!$E37</f>
        <v>4</v>
      </c>
      <c r="H33" s="2">
        <f t="shared" si="0"/>
        <v>3.5966666666666662</v>
      </c>
    </row>
    <row r="34" spans="2:8" x14ac:dyDescent="0.25">
      <c r="B34" s="10">
        <f t="shared" si="1"/>
        <v>29</v>
      </c>
      <c r="C34" s="10" t="s">
        <v>15</v>
      </c>
      <c r="D34" s="10">
        <v>1</v>
      </c>
      <c r="E34" s="2">
        <f>'Ouro Fino 01'!$E38</f>
        <v>6.8</v>
      </c>
      <c r="F34" s="2">
        <f>'Ouro Fino 02'!$E38</f>
        <v>5.98</v>
      </c>
      <c r="G34" s="2">
        <f>'Ouro Fino 03'!$E38</f>
        <v>6</v>
      </c>
      <c r="H34" s="2">
        <f t="shared" si="0"/>
        <v>6.2600000000000007</v>
      </c>
    </row>
    <row r="35" spans="2:8" x14ac:dyDescent="0.25">
      <c r="B35" s="10">
        <f t="shared" si="1"/>
        <v>30</v>
      </c>
      <c r="C35" s="10" t="s">
        <v>15</v>
      </c>
      <c r="D35" s="10">
        <v>1</v>
      </c>
      <c r="E35" s="2">
        <f>'Ouro Fino 01'!$E39</f>
        <v>10</v>
      </c>
      <c r="F35" s="2">
        <f>'Ouro Fino 02'!$E39</f>
        <v>12</v>
      </c>
      <c r="G35" s="2">
        <f>'Ouro Fino 03'!$E39</f>
        <v>9</v>
      </c>
      <c r="H35" s="2">
        <f t="shared" si="0"/>
        <v>10.333333333333334</v>
      </c>
    </row>
    <row r="36" spans="2:8" x14ac:dyDescent="0.25">
      <c r="B36" s="10">
        <f t="shared" si="1"/>
        <v>31</v>
      </c>
      <c r="C36" s="10" t="s">
        <v>19</v>
      </c>
      <c r="D36" s="10">
        <v>1</v>
      </c>
      <c r="E36" s="2">
        <f>'Ouro Fino 01'!$E40</f>
        <v>12</v>
      </c>
      <c r="F36" s="2">
        <f>'Ouro Fino 02'!$E40</f>
        <v>12.6</v>
      </c>
      <c r="G36" s="2">
        <f>'Ouro Fino 03'!$E40</f>
        <v>12</v>
      </c>
      <c r="H36" s="2">
        <f t="shared" si="0"/>
        <v>12.200000000000001</v>
      </c>
    </row>
  </sheetData>
  <sheetProtection algorithmName="SHA-512" hashValue="LZYuHlID5CjKToJesnJETAD+IOq3ZiyvJdu3MvtfWnR4gofaaVZVkQu3WciEL/+amOKDmqwrbHxkZB9lyM4ULA==" saltValue="kS2Txszifgz4VbwQVZkrFg==" spinCount="100000" sheet="1" objects="1" scenarios="1"/>
  <mergeCells count="30">
    <mergeCell ref="J14:K14"/>
    <mergeCell ref="L14:Q14"/>
    <mergeCell ref="C2:D2"/>
    <mergeCell ref="J6:K6"/>
    <mergeCell ref="J7:K7"/>
    <mergeCell ref="L7:Q7"/>
    <mergeCell ref="J8:K8"/>
    <mergeCell ref="L8:Q8"/>
    <mergeCell ref="J9:K9"/>
    <mergeCell ref="L9:Q9"/>
    <mergeCell ref="J10:K10"/>
    <mergeCell ref="L10:Q10"/>
    <mergeCell ref="J13:K13"/>
    <mergeCell ref="B3:H3"/>
    <mergeCell ref="B4:H4"/>
    <mergeCell ref="J15:K15"/>
    <mergeCell ref="L15:Q15"/>
    <mergeCell ref="J16:K16"/>
    <mergeCell ref="L16:Q16"/>
    <mergeCell ref="J17:K17"/>
    <mergeCell ref="L17:Q17"/>
    <mergeCell ref="J24:K24"/>
    <mergeCell ref="L24:Q24"/>
    <mergeCell ref="J20:K20"/>
    <mergeCell ref="J21:K21"/>
    <mergeCell ref="L21:Q21"/>
    <mergeCell ref="J22:K22"/>
    <mergeCell ref="L22:Q22"/>
    <mergeCell ref="J23:K23"/>
    <mergeCell ref="L23:Q23"/>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6"/>
  <sheetViews>
    <sheetView workbookViewId="0">
      <selection activeCell="B4" sqref="B4:H4"/>
    </sheetView>
  </sheetViews>
  <sheetFormatPr defaultRowHeight="15" x14ac:dyDescent="0.25"/>
  <cols>
    <col min="2" max="4" width="13.7109375" customWidth="1"/>
    <col min="5" max="8" width="13.7109375" style="11" customWidth="1"/>
  </cols>
  <sheetData>
    <row r="1" spans="2:17" ht="15.75" thickBot="1" x14ac:dyDescent="0.3">
      <c r="B1" s="5"/>
      <c r="C1" s="5"/>
      <c r="D1" s="5"/>
      <c r="E1" s="13"/>
      <c r="F1" s="13"/>
      <c r="G1" s="13"/>
      <c r="H1" s="13"/>
    </row>
    <row r="2" spans="2:17" ht="15.75" thickBot="1" x14ac:dyDescent="0.3">
      <c r="B2" s="14" t="s">
        <v>8</v>
      </c>
      <c r="C2" s="97" t="s">
        <v>114</v>
      </c>
      <c r="D2" s="98"/>
      <c r="E2" s="13"/>
      <c r="F2" s="13"/>
      <c r="G2" s="13"/>
      <c r="H2" s="13"/>
    </row>
    <row r="3" spans="2:17" ht="114.75" customHeight="1" x14ac:dyDescent="0.25">
      <c r="B3" s="117" t="s">
        <v>201</v>
      </c>
      <c r="C3" s="118"/>
      <c r="D3" s="118"/>
      <c r="E3" s="118"/>
      <c r="F3" s="118"/>
      <c r="G3" s="118"/>
      <c r="H3" s="119"/>
    </row>
    <row r="4" spans="2:17" ht="150" customHeight="1" x14ac:dyDescent="0.25">
      <c r="B4" s="124" t="s">
        <v>202</v>
      </c>
      <c r="C4" s="125"/>
      <c r="D4" s="125"/>
      <c r="E4" s="125"/>
      <c r="F4" s="125"/>
      <c r="G4" s="125"/>
      <c r="H4" s="126"/>
    </row>
    <row r="5" spans="2:17" ht="15.75" thickBot="1" x14ac:dyDescent="0.3">
      <c r="B5" s="10" t="s">
        <v>4</v>
      </c>
      <c r="C5" s="10" t="s">
        <v>5</v>
      </c>
      <c r="D5" s="10" t="s">
        <v>6</v>
      </c>
      <c r="E5" s="12" t="s">
        <v>108</v>
      </c>
      <c r="F5" s="12" t="s">
        <v>109</v>
      </c>
      <c r="G5" s="12" t="s">
        <v>110</v>
      </c>
      <c r="H5" s="12" t="s">
        <v>88</v>
      </c>
    </row>
    <row r="6" spans="2:17" ht="16.5" thickBot="1" x14ac:dyDescent="0.3">
      <c r="B6" s="10">
        <v>1</v>
      </c>
      <c r="C6" s="10" t="s">
        <v>15</v>
      </c>
      <c r="D6" s="10">
        <v>1</v>
      </c>
      <c r="E6" s="2">
        <f>'cambui 01'!$E10</f>
        <v>2.4</v>
      </c>
      <c r="F6" s="2">
        <f>'cambui 02'!$E10</f>
        <v>1.89</v>
      </c>
      <c r="G6" s="2">
        <f>'cambui 03'!$E10</f>
        <v>2</v>
      </c>
      <c r="H6" s="2">
        <f>AVERAGE($E6:$G6)</f>
        <v>2.0966666666666667</v>
      </c>
      <c r="J6" s="95" t="s">
        <v>111</v>
      </c>
      <c r="K6" s="96"/>
    </row>
    <row r="7" spans="2:17" x14ac:dyDescent="0.25">
      <c r="B7" s="10">
        <f>B6+1</f>
        <v>2</v>
      </c>
      <c r="C7" s="10" t="s">
        <v>15</v>
      </c>
      <c r="D7" s="10">
        <v>1</v>
      </c>
      <c r="E7" s="2">
        <f>'cambui 01'!$E11</f>
        <v>4.25</v>
      </c>
      <c r="F7" s="2">
        <f>'cambui 02'!$E11</f>
        <v>4.75</v>
      </c>
      <c r="G7" s="2">
        <f>'cambui 03'!$E11</f>
        <v>3</v>
      </c>
      <c r="H7" s="2">
        <f t="shared" ref="H7:H36" si="0">AVERAGE($E7:$G7)</f>
        <v>4</v>
      </c>
      <c r="J7" s="85" t="s">
        <v>0</v>
      </c>
      <c r="K7" s="86"/>
      <c r="L7" s="87" t="s">
        <v>77</v>
      </c>
      <c r="M7" s="88"/>
      <c r="N7" s="88"/>
      <c r="O7" s="88"/>
      <c r="P7" s="88"/>
      <c r="Q7" s="89"/>
    </row>
    <row r="8" spans="2:17" x14ac:dyDescent="0.25">
      <c r="B8" s="10">
        <f t="shared" ref="B8:B36" si="1">B7+1</f>
        <v>3</v>
      </c>
      <c r="C8" s="10" t="s">
        <v>16</v>
      </c>
      <c r="D8" s="10">
        <v>1</v>
      </c>
      <c r="E8" s="2">
        <f>'cambui 01'!$E12</f>
        <v>1.5</v>
      </c>
      <c r="F8" s="2">
        <f>'cambui 02'!$E12</f>
        <v>1.89</v>
      </c>
      <c r="G8" s="2">
        <f>'cambui 03'!$E12</f>
        <v>1.5</v>
      </c>
      <c r="H8" s="2">
        <f t="shared" si="0"/>
        <v>1.63</v>
      </c>
      <c r="J8" s="90" t="s">
        <v>1</v>
      </c>
      <c r="K8" s="91"/>
      <c r="L8" s="92" t="s">
        <v>78</v>
      </c>
      <c r="M8" s="93"/>
      <c r="N8" s="93"/>
      <c r="O8" s="93"/>
      <c r="P8" s="93"/>
      <c r="Q8" s="94"/>
    </row>
    <row r="9" spans="2:17" x14ac:dyDescent="0.25">
      <c r="B9" s="10">
        <f t="shared" si="1"/>
        <v>4</v>
      </c>
      <c r="C9" s="10" t="s">
        <v>15</v>
      </c>
      <c r="D9" s="10">
        <v>1</v>
      </c>
      <c r="E9" s="2">
        <f>'cambui 01'!$E13</f>
        <v>3.4</v>
      </c>
      <c r="F9" s="2">
        <f>'cambui 02'!$E13</f>
        <v>2.98</v>
      </c>
      <c r="G9" s="2">
        <f>'cambui 03'!$E13</f>
        <v>3.9</v>
      </c>
      <c r="H9" s="2">
        <f t="shared" si="0"/>
        <v>3.4266666666666663</v>
      </c>
      <c r="J9" s="90" t="s">
        <v>2</v>
      </c>
      <c r="K9" s="91"/>
      <c r="L9" s="92" t="s">
        <v>79</v>
      </c>
      <c r="M9" s="93"/>
      <c r="N9" s="93"/>
      <c r="O9" s="93"/>
      <c r="P9" s="93"/>
      <c r="Q9" s="94"/>
    </row>
    <row r="10" spans="2:17" ht="15.75" thickBot="1" x14ac:dyDescent="0.3">
      <c r="B10" s="10">
        <f t="shared" si="1"/>
        <v>5</v>
      </c>
      <c r="C10" s="10" t="s">
        <v>15</v>
      </c>
      <c r="D10" s="10">
        <v>1</v>
      </c>
      <c r="E10" s="2">
        <f>'cambui 01'!$E14</f>
        <v>3.25</v>
      </c>
      <c r="F10" s="2">
        <f>'cambui 02'!$E14</f>
        <v>4.45</v>
      </c>
      <c r="G10" s="2">
        <f>'cambui 03'!$E14</f>
        <v>2.5</v>
      </c>
      <c r="H10" s="2">
        <f t="shared" si="0"/>
        <v>3.4</v>
      </c>
      <c r="J10" s="80" t="s">
        <v>3</v>
      </c>
      <c r="K10" s="81"/>
      <c r="L10" s="82" t="s">
        <v>80</v>
      </c>
      <c r="M10" s="83"/>
      <c r="N10" s="83"/>
      <c r="O10" s="83"/>
      <c r="P10" s="83"/>
      <c r="Q10" s="84"/>
    </row>
    <row r="11" spans="2:17" x14ac:dyDescent="0.25">
      <c r="B11" s="10">
        <f t="shared" si="1"/>
        <v>6</v>
      </c>
      <c r="C11" s="10" t="s">
        <v>15</v>
      </c>
      <c r="D11" s="10">
        <v>1</v>
      </c>
      <c r="E11" s="2">
        <f>'cambui 01'!$E15</f>
        <v>3.5</v>
      </c>
      <c r="F11" s="2">
        <f>'cambui 02'!$E15</f>
        <v>3.98</v>
      </c>
      <c r="G11" s="2">
        <f>'cambui 03'!$E15</f>
        <v>3</v>
      </c>
      <c r="H11" s="2">
        <f t="shared" si="0"/>
        <v>3.4933333333333336</v>
      </c>
    </row>
    <row r="12" spans="2:17" ht="15.75" thickBot="1" x14ac:dyDescent="0.3">
      <c r="B12" s="10">
        <f t="shared" si="1"/>
        <v>7</v>
      </c>
      <c r="C12" s="10" t="s">
        <v>15</v>
      </c>
      <c r="D12" s="10">
        <v>1</v>
      </c>
      <c r="E12" s="2">
        <f>'cambui 01'!$E16</f>
        <v>3.95</v>
      </c>
      <c r="F12" s="2">
        <f>'cambui 02'!$E16</f>
        <v>4.95</v>
      </c>
      <c r="G12" s="2">
        <f>'cambui 03'!$E16</f>
        <v>2.5</v>
      </c>
      <c r="H12" s="2">
        <f t="shared" si="0"/>
        <v>3.8000000000000003</v>
      </c>
    </row>
    <row r="13" spans="2:17" ht="16.5" thickBot="1" x14ac:dyDescent="0.3">
      <c r="B13" s="10">
        <f t="shared" si="1"/>
        <v>8</v>
      </c>
      <c r="C13" s="10" t="s">
        <v>15</v>
      </c>
      <c r="D13" s="10">
        <v>1</v>
      </c>
      <c r="E13" s="2">
        <f>'cambui 01'!$E17</f>
        <v>4.2</v>
      </c>
      <c r="F13" s="2">
        <f>'cambui 02'!$E17</f>
        <v>4.95</v>
      </c>
      <c r="G13" s="2">
        <f>'cambui 03'!$E17</f>
        <v>3</v>
      </c>
      <c r="H13" s="2">
        <f t="shared" si="0"/>
        <v>4.05</v>
      </c>
      <c r="J13" s="95" t="s">
        <v>112</v>
      </c>
      <c r="K13" s="96"/>
    </row>
    <row r="14" spans="2:17" x14ac:dyDescent="0.25">
      <c r="B14" s="10">
        <f t="shared" si="1"/>
        <v>9</v>
      </c>
      <c r="C14" s="10" t="s">
        <v>15</v>
      </c>
      <c r="D14" s="10">
        <v>1</v>
      </c>
      <c r="E14" s="2">
        <f>'cambui 01'!$E18</f>
        <v>17.600000000000001</v>
      </c>
      <c r="F14" s="2">
        <f>'cambui 02'!$E18</f>
        <v>23.45</v>
      </c>
      <c r="G14" s="2" t="str">
        <f>'cambui 03'!$E18</f>
        <v>-</v>
      </c>
      <c r="H14" s="2">
        <f t="shared" si="0"/>
        <v>20.524999999999999</v>
      </c>
      <c r="J14" s="85" t="s">
        <v>0</v>
      </c>
      <c r="K14" s="86"/>
      <c r="L14" s="87" t="s">
        <v>81</v>
      </c>
      <c r="M14" s="88"/>
      <c r="N14" s="88"/>
      <c r="O14" s="88"/>
      <c r="P14" s="88"/>
      <c r="Q14" s="89"/>
    </row>
    <row r="15" spans="2:17" x14ac:dyDescent="0.25">
      <c r="B15" s="10">
        <f t="shared" si="1"/>
        <v>10</v>
      </c>
      <c r="C15" s="10" t="s">
        <v>15</v>
      </c>
      <c r="D15" s="10">
        <v>1</v>
      </c>
      <c r="E15" s="2" t="str">
        <f>'cambui 01'!$E19</f>
        <v>-</v>
      </c>
      <c r="F15" s="2" t="str">
        <f>'cambui 02'!$E19</f>
        <v>-</v>
      </c>
      <c r="G15" s="2" t="str">
        <f>'cambui 03'!$E19</f>
        <v>-</v>
      </c>
      <c r="H15" s="2" t="s">
        <v>97</v>
      </c>
      <c r="J15" s="90" t="s">
        <v>1</v>
      </c>
      <c r="K15" s="91"/>
      <c r="L15" s="92" t="s">
        <v>82</v>
      </c>
      <c r="M15" s="93"/>
      <c r="N15" s="93"/>
      <c r="O15" s="93"/>
      <c r="P15" s="93"/>
      <c r="Q15" s="94"/>
    </row>
    <row r="16" spans="2:17" x14ac:dyDescent="0.25">
      <c r="B16" s="10">
        <f t="shared" si="1"/>
        <v>11</v>
      </c>
      <c r="C16" s="10" t="s">
        <v>17</v>
      </c>
      <c r="D16" s="10">
        <v>1</v>
      </c>
      <c r="E16" s="2">
        <f>'cambui 01'!$E20</f>
        <v>2</v>
      </c>
      <c r="F16" s="2">
        <f>'cambui 02'!$E20</f>
        <v>2.98</v>
      </c>
      <c r="G16" s="2">
        <f>'cambui 03'!$E20</f>
        <v>2.5</v>
      </c>
      <c r="H16" s="2">
        <f t="shared" si="0"/>
        <v>2.4933333333333336</v>
      </c>
      <c r="J16" s="90" t="s">
        <v>2</v>
      </c>
      <c r="K16" s="91"/>
      <c r="L16" s="92" t="s">
        <v>83</v>
      </c>
      <c r="M16" s="93"/>
      <c r="N16" s="93"/>
      <c r="O16" s="93"/>
      <c r="P16" s="93"/>
      <c r="Q16" s="94"/>
    </row>
    <row r="17" spans="2:17" ht="15.75" thickBot="1" x14ac:dyDescent="0.3">
      <c r="B17" s="10">
        <f t="shared" si="1"/>
        <v>12</v>
      </c>
      <c r="C17" s="10" t="s">
        <v>15</v>
      </c>
      <c r="D17" s="10">
        <v>1</v>
      </c>
      <c r="E17" s="2">
        <f>'cambui 01'!$E21</f>
        <v>5.9</v>
      </c>
      <c r="F17" s="2">
        <f>'cambui 02'!$E21</f>
        <v>4.9800000000000004</v>
      </c>
      <c r="G17" s="2">
        <f>'cambui 03'!$E21</f>
        <v>3.5</v>
      </c>
      <c r="H17" s="2">
        <f t="shared" si="0"/>
        <v>4.7933333333333339</v>
      </c>
      <c r="J17" s="80" t="s">
        <v>3</v>
      </c>
      <c r="K17" s="81"/>
      <c r="L17" s="82" t="s">
        <v>84</v>
      </c>
      <c r="M17" s="83"/>
      <c r="N17" s="83"/>
      <c r="O17" s="83"/>
      <c r="P17" s="83"/>
      <c r="Q17" s="84"/>
    </row>
    <row r="18" spans="2:17" x14ac:dyDescent="0.25">
      <c r="B18" s="10">
        <f t="shared" si="1"/>
        <v>13</v>
      </c>
      <c r="C18" s="10" t="s">
        <v>15</v>
      </c>
      <c r="D18" s="10">
        <v>1</v>
      </c>
      <c r="E18" s="2">
        <f>'cambui 01'!$E22</f>
        <v>4.2</v>
      </c>
      <c r="F18" s="2">
        <f>'cambui 02'!$E22</f>
        <v>4.95</v>
      </c>
      <c r="G18" s="2">
        <f>'cambui 03'!$E22</f>
        <v>3</v>
      </c>
      <c r="H18" s="2">
        <f t="shared" si="0"/>
        <v>4.05</v>
      </c>
    </row>
    <row r="19" spans="2:17" ht="15.75" thickBot="1" x14ac:dyDescent="0.3">
      <c r="B19" s="10">
        <f t="shared" si="1"/>
        <v>14</v>
      </c>
      <c r="C19" s="10" t="s">
        <v>15</v>
      </c>
      <c r="D19" s="10">
        <v>1</v>
      </c>
      <c r="E19" s="2">
        <f>'cambui 01'!$E23</f>
        <v>2.2000000000000002</v>
      </c>
      <c r="F19" s="2">
        <f>'cambui 02'!$E23</f>
        <v>2.75</v>
      </c>
      <c r="G19" s="2">
        <f>'cambui 03'!$E23</f>
        <v>2</v>
      </c>
      <c r="H19" s="2">
        <f t="shared" si="0"/>
        <v>2.3166666666666669</v>
      </c>
    </row>
    <row r="20" spans="2:17" ht="16.5" thickBot="1" x14ac:dyDescent="0.3">
      <c r="B20" s="10">
        <f t="shared" si="1"/>
        <v>15</v>
      </c>
      <c r="C20" s="10" t="s">
        <v>15</v>
      </c>
      <c r="D20" s="10">
        <v>1</v>
      </c>
      <c r="E20" s="2">
        <f>'cambui 01'!$E24</f>
        <v>1.75</v>
      </c>
      <c r="F20" s="2">
        <f>'cambui 02'!$E24</f>
        <v>1.89</v>
      </c>
      <c r="G20" s="2">
        <f>'cambui 03'!$E24</f>
        <v>1</v>
      </c>
      <c r="H20" s="2">
        <f t="shared" si="0"/>
        <v>1.5466666666666666</v>
      </c>
      <c r="J20" s="95" t="s">
        <v>113</v>
      </c>
      <c r="K20" s="96"/>
    </row>
    <row r="21" spans="2:17" x14ac:dyDescent="0.25">
      <c r="B21" s="10">
        <f t="shared" si="1"/>
        <v>16</v>
      </c>
      <c r="C21" s="10" t="s">
        <v>15</v>
      </c>
      <c r="D21" s="10">
        <v>1</v>
      </c>
      <c r="E21" s="2">
        <f>'cambui 01'!$E25</f>
        <v>17.3</v>
      </c>
      <c r="F21" s="2">
        <f>'cambui 02'!$E25</f>
        <v>13.97</v>
      </c>
      <c r="G21" s="2">
        <f>'cambui 03'!$E25</f>
        <v>20</v>
      </c>
      <c r="H21" s="2">
        <f t="shared" si="0"/>
        <v>17.09</v>
      </c>
      <c r="J21" s="85" t="s">
        <v>0</v>
      </c>
      <c r="K21" s="86"/>
      <c r="L21" s="87" t="s">
        <v>85</v>
      </c>
      <c r="M21" s="88"/>
      <c r="N21" s="88"/>
      <c r="O21" s="88"/>
      <c r="P21" s="88"/>
      <c r="Q21" s="89"/>
    </row>
    <row r="22" spans="2:17" x14ac:dyDescent="0.25">
      <c r="B22" s="10">
        <f t="shared" si="1"/>
        <v>17</v>
      </c>
      <c r="C22" s="10" t="s">
        <v>15</v>
      </c>
      <c r="D22" s="10">
        <v>1</v>
      </c>
      <c r="E22" s="2">
        <f>'cambui 01'!$E26</f>
        <v>6.5</v>
      </c>
      <c r="F22" s="2">
        <f>'cambui 02'!$E26</f>
        <v>5.49</v>
      </c>
      <c r="G22" s="2" t="str">
        <f>'cambui 03'!$E26</f>
        <v>-</v>
      </c>
      <c r="H22" s="2">
        <f t="shared" si="0"/>
        <v>5.9950000000000001</v>
      </c>
      <c r="J22" s="90" t="s">
        <v>1</v>
      </c>
      <c r="K22" s="91"/>
      <c r="L22" s="92"/>
      <c r="M22" s="93"/>
      <c r="N22" s="93"/>
      <c r="O22" s="93"/>
      <c r="P22" s="93"/>
      <c r="Q22" s="94"/>
    </row>
    <row r="23" spans="2:17" x14ac:dyDescent="0.25">
      <c r="B23" s="10">
        <f t="shared" si="1"/>
        <v>18</v>
      </c>
      <c r="C23" s="10" t="s">
        <v>15</v>
      </c>
      <c r="D23" s="10">
        <v>1</v>
      </c>
      <c r="E23" s="2">
        <f>'cambui 01'!$E27</f>
        <v>4.8</v>
      </c>
      <c r="F23" s="2">
        <f>'cambui 02'!$E27</f>
        <v>6.95</v>
      </c>
      <c r="G23" s="2">
        <f>'cambui 03'!$E27</f>
        <v>4</v>
      </c>
      <c r="H23" s="2">
        <f t="shared" si="0"/>
        <v>5.25</v>
      </c>
      <c r="J23" s="90" t="s">
        <v>2</v>
      </c>
      <c r="K23" s="91"/>
      <c r="L23" s="92" t="s">
        <v>87</v>
      </c>
      <c r="M23" s="93"/>
      <c r="N23" s="93"/>
      <c r="O23" s="93"/>
      <c r="P23" s="93"/>
      <c r="Q23" s="94"/>
    </row>
    <row r="24" spans="2:17" ht="15.75" thickBot="1" x14ac:dyDescent="0.3">
      <c r="B24" s="10">
        <f t="shared" si="1"/>
        <v>19</v>
      </c>
      <c r="C24" s="10" t="s">
        <v>15</v>
      </c>
      <c r="D24" s="10">
        <v>1</v>
      </c>
      <c r="E24" s="2" t="str">
        <f>'cambui 01'!$E28</f>
        <v>-</v>
      </c>
      <c r="F24" s="2">
        <f>'cambui 02'!$E28</f>
        <v>1.75</v>
      </c>
      <c r="G24" s="2" t="str">
        <f>'cambui 03'!$E28</f>
        <v>-</v>
      </c>
      <c r="H24" s="2" t="s">
        <v>97</v>
      </c>
      <c r="J24" s="80" t="s">
        <v>3</v>
      </c>
      <c r="K24" s="81"/>
      <c r="L24" s="82" t="s">
        <v>86</v>
      </c>
      <c r="M24" s="83"/>
      <c r="N24" s="83"/>
      <c r="O24" s="83"/>
      <c r="P24" s="83"/>
      <c r="Q24" s="84"/>
    </row>
    <row r="25" spans="2:17" x14ac:dyDescent="0.25">
      <c r="B25" s="10">
        <f t="shared" si="1"/>
        <v>20</v>
      </c>
      <c r="C25" s="10" t="s">
        <v>18</v>
      </c>
      <c r="D25" s="10">
        <v>1</v>
      </c>
      <c r="E25" s="2">
        <f>'cambui 01'!$E29</f>
        <v>2.5</v>
      </c>
      <c r="F25" s="2">
        <f>'cambui 02'!$E29</f>
        <v>2.19</v>
      </c>
      <c r="G25" s="2" t="str">
        <f>'cambui 03'!$E29</f>
        <v>-</v>
      </c>
      <c r="H25" s="2">
        <f t="shared" si="0"/>
        <v>2.3449999999999998</v>
      </c>
    </row>
    <row r="26" spans="2:17" x14ac:dyDescent="0.25">
      <c r="B26" s="10">
        <f t="shared" si="1"/>
        <v>21</v>
      </c>
      <c r="C26" s="10" t="s">
        <v>15</v>
      </c>
      <c r="D26" s="10">
        <v>1</v>
      </c>
      <c r="E26" s="2">
        <f>'cambui 01'!$E30</f>
        <v>1.7</v>
      </c>
      <c r="F26" s="2" t="str">
        <f>'cambui 02'!$E30</f>
        <v>-</v>
      </c>
      <c r="G26" s="2">
        <f>'cambui 03'!$E30</f>
        <v>3</v>
      </c>
      <c r="H26" s="2">
        <f t="shared" si="0"/>
        <v>2.35</v>
      </c>
    </row>
    <row r="27" spans="2:17" x14ac:dyDescent="0.25">
      <c r="B27" s="10">
        <f t="shared" si="1"/>
        <v>22</v>
      </c>
      <c r="C27" s="10" t="s">
        <v>15</v>
      </c>
      <c r="D27" s="10">
        <v>1</v>
      </c>
      <c r="E27" s="2">
        <f>'cambui 01'!$E31</f>
        <v>1.7</v>
      </c>
      <c r="F27" s="2" t="str">
        <f>'cambui 02'!$E31</f>
        <v>-</v>
      </c>
      <c r="G27" s="2">
        <f>'cambui 03'!$E31</f>
        <v>3</v>
      </c>
      <c r="H27" s="2">
        <f t="shared" si="0"/>
        <v>2.35</v>
      </c>
    </row>
    <row r="28" spans="2:17" x14ac:dyDescent="0.25">
      <c r="B28" s="10">
        <f>B27+1</f>
        <v>23</v>
      </c>
      <c r="C28" s="10" t="s">
        <v>15</v>
      </c>
      <c r="D28" s="10">
        <v>1</v>
      </c>
      <c r="E28" s="2">
        <f>'cambui 01'!$E32</f>
        <v>7.8</v>
      </c>
      <c r="F28" s="2">
        <f>'cambui 02'!$E32</f>
        <v>7.99</v>
      </c>
      <c r="G28" s="2">
        <f>'cambui 03'!$E32</f>
        <v>4</v>
      </c>
      <c r="H28" s="2">
        <f t="shared" si="0"/>
        <v>6.5966666666666667</v>
      </c>
    </row>
    <row r="29" spans="2:17" x14ac:dyDescent="0.25">
      <c r="B29" s="10">
        <f t="shared" si="1"/>
        <v>24</v>
      </c>
      <c r="C29" s="10" t="s">
        <v>15</v>
      </c>
      <c r="D29" s="10">
        <v>1</v>
      </c>
      <c r="E29" s="2" t="str">
        <f>'cambui 01'!$E33</f>
        <v>-</v>
      </c>
      <c r="F29" s="2" t="str">
        <f>'cambui 02'!$E33</f>
        <v>-</v>
      </c>
      <c r="G29" s="2">
        <f>'cambui 03'!$E33</f>
        <v>2.4</v>
      </c>
      <c r="H29" s="2" t="s">
        <v>97</v>
      </c>
    </row>
    <row r="30" spans="2:17" x14ac:dyDescent="0.25">
      <c r="B30" s="10">
        <f t="shared" si="1"/>
        <v>25</v>
      </c>
      <c r="C30" s="10" t="s">
        <v>15</v>
      </c>
      <c r="D30" s="10">
        <v>1</v>
      </c>
      <c r="E30" s="2">
        <f>'cambui 01'!$E34</f>
        <v>2.9</v>
      </c>
      <c r="F30" s="2">
        <f>'cambui 02'!$E34</f>
        <v>18</v>
      </c>
      <c r="G30" s="2">
        <f>'cambui 03'!$E34</f>
        <v>2.5</v>
      </c>
      <c r="H30" s="2" t="s">
        <v>97</v>
      </c>
    </row>
    <row r="31" spans="2:17" x14ac:dyDescent="0.25">
      <c r="B31" s="10">
        <f t="shared" si="1"/>
        <v>26</v>
      </c>
      <c r="C31" s="10" t="s">
        <v>15</v>
      </c>
      <c r="D31" s="10">
        <v>1</v>
      </c>
      <c r="E31" s="2">
        <f>'cambui 01'!$E35</f>
        <v>4.2</v>
      </c>
      <c r="F31" s="2">
        <f>'cambui 02'!$E35</f>
        <v>3.85</v>
      </c>
      <c r="G31" s="2">
        <f>'cambui 03'!$E35</f>
        <v>3</v>
      </c>
      <c r="H31" s="2">
        <f t="shared" si="0"/>
        <v>3.6833333333333336</v>
      </c>
    </row>
    <row r="32" spans="2:17" x14ac:dyDescent="0.25">
      <c r="B32" s="10">
        <f t="shared" si="1"/>
        <v>27</v>
      </c>
      <c r="C32" s="10" t="s">
        <v>15</v>
      </c>
      <c r="D32" s="10">
        <v>1</v>
      </c>
      <c r="E32" s="2">
        <f>'cambui 01'!$E36</f>
        <v>5.2</v>
      </c>
      <c r="F32" s="2">
        <f>'cambui 02'!$E36</f>
        <v>3.85</v>
      </c>
      <c r="G32" s="2">
        <f>'cambui 03'!$E36</f>
        <v>4</v>
      </c>
      <c r="H32" s="2">
        <f t="shared" si="0"/>
        <v>4.3500000000000005</v>
      </c>
    </row>
    <row r="33" spans="2:8" x14ac:dyDescent="0.25">
      <c r="B33" s="10">
        <f t="shared" si="1"/>
        <v>28</v>
      </c>
      <c r="C33" s="10" t="s">
        <v>15</v>
      </c>
      <c r="D33" s="10">
        <v>1</v>
      </c>
      <c r="E33" s="2">
        <f>'cambui 01'!$E37</f>
        <v>3</v>
      </c>
      <c r="F33" s="2">
        <f>'cambui 02'!$E37</f>
        <v>4.75</v>
      </c>
      <c r="G33" s="2">
        <f>'cambui 03'!$E37</f>
        <v>1.5</v>
      </c>
      <c r="H33" s="2">
        <f t="shared" si="0"/>
        <v>3.0833333333333335</v>
      </c>
    </row>
    <row r="34" spans="2:8" x14ac:dyDescent="0.25">
      <c r="B34" s="10">
        <f t="shared" si="1"/>
        <v>29</v>
      </c>
      <c r="C34" s="10" t="s">
        <v>15</v>
      </c>
      <c r="D34" s="10">
        <v>1</v>
      </c>
      <c r="E34" s="2">
        <f>'cambui 01'!$E38</f>
        <v>7.95</v>
      </c>
      <c r="F34" s="2">
        <f>'cambui 02'!$E38</f>
        <v>8.75</v>
      </c>
      <c r="G34" s="2">
        <f>'cambui 03'!$E38</f>
        <v>3.5</v>
      </c>
      <c r="H34" s="2">
        <f t="shared" si="0"/>
        <v>6.7333333333333334</v>
      </c>
    </row>
    <row r="35" spans="2:8" x14ac:dyDescent="0.25">
      <c r="B35" s="10">
        <f t="shared" si="1"/>
        <v>30</v>
      </c>
      <c r="C35" s="10" t="s">
        <v>15</v>
      </c>
      <c r="D35" s="10">
        <v>1</v>
      </c>
      <c r="E35" s="2">
        <f>'cambui 01'!$E39</f>
        <v>2</v>
      </c>
      <c r="F35" s="2">
        <f>'cambui 02'!$E39</f>
        <v>9.8000000000000007</v>
      </c>
      <c r="G35" s="2">
        <f>'cambui 03'!$E39</f>
        <v>10</v>
      </c>
      <c r="H35" s="2">
        <f t="shared" si="0"/>
        <v>7.2666666666666666</v>
      </c>
    </row>
    <row r="36" spans="2:8" x14ac:dyDescent="0.25">
      <c r="B36" s="10">
        <f t="shared" si="1"/>
        <v>31</v>
      </c>
      <c r="C36" s="10" t="s">
        <v>19</v>
      </c>
      <c r="D36" s="10">
        <v>1</v>
      </c>
      <c r="E36" s="2">
        <f>'cambui 01'!$E40</f>
        <v>7.8</v>
      </c>
      <c r="F36" s="2">
        <f>'cambui 02'!$E40</f>
        <v>8.9499999999999993</v>
      </c>
      <c r="G36" s="2">
        <f>'cambui 03'!$E40</f>
        <v>5</v>
      </c>
      <c r="H36" s="2">
        <f t="shared" si="0"/>
        <v>7.25</v>
      </c>
    </row>
  </sheetData>
  <sheetProtection algorithmName="SHA-512" hashValue="YLOycJitgqOmT4qczc7PabPYG8kpPAUakGn+AiGh7I2eH585nYLSUg8qLZQ/GrmxMJ1C1f+NfEQ0naftY5utQw==" saltValue="/Prm7K3aMtUD3VB5FhjYjw==" spinCount="100000" sheet="1" objects="1" scenarios="1"/>
  <mergeCells count="30">
    <mergeCell ref="J14:K14"/>
    <mergeCell ref="L14:Q14"/>
    <mergeCell ref="C2:D2"/>
    <mergeCell ref="J6:K6"/>
    <mergeCell ref="J7:K7"/>
    <mergeCell ref="L7:Q7"/>
    <mergeCell ref="J8:K8"/>
    <mergeCell ref="L8:Q8"/>
    <mergeCell ref="J9:K9"/>
    <mergeCell ref="L9:Q9"/>
    <mergeCell ref="J10:K10"/>
    <mergeCell ref="L10:Q10"/>
    <mergeCell ref="J13:K13"/>
    <mergeCell ref="B3:H3"/>
    <mergeCell ref="B4:H4"/>
    <mergeCell ref="J15:K15"/>
    <mergeCell ref="L15:Q15"/>
    <mergeCell ref="J16:K16"/>
    <mergeCell ref="L16:Q16"/>
    <mergeCell ref="J17:K17"/>
    <mergeCell ref="L17:Q17"/>
    <mergeCell ref="J24:K24"/>
    <mergeCell ref="L24:Q24"/>
    <mergeCell ref="J20:K20"/>
    <mergeCell ref="J21:K21"/>
    <mergeCell ref="L21:Q21"/>
    <mergeCell ref="J22:K22"/>
    <mergeCell ref="L22:Q22"/>
    <mergeCell ref="J23:K23"/>
    <mergeCell ref="L23:Q23"/>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zoomScale="90" zoomScaleNormal="90" workbookViewId="0">
      <selection activeCell="B3" sqref="B3"/>
    </sheetView>
  </sheetViews>
  <sheetFormatPr defaultRowHeight="15" x14ac:dyDescent="0.25"/>
  <cols>
    <col min="3" max="3" width="35.7109375" customWidth="1"/>
    <col min="4" max="4" width="18.42578125" customWidth="1"/>
    <col min="5" max="5" width="11.7109375" style="5" customWidth="1"/>
    <col min="6" max="6" width="10.28515625" customWidth="1"/>
    <col min="7" max="7" width="10.85546875" customWidth="1"/>
    <col min="8" max="8" width="13" style="5" customWidth="1"/>
    <col min="9" max="9" width="16.85546875" style="5" customWidth="1"/>
    <col min="10" max="10" width="18.42578125" customWidth="1"/>
    <col min="11" max="11" width="16.85546875" customWidth="1"/>
  </cols>
  <sheetData>
    <row r="1" spans="2:11" ht="15.75" thickBot="1" x14ac:dyDescent="0.3">
      <c r="C1" s="5"/>
    </row>
    <row r="2" spans="2:11" ht="15.75" thickBot="1" x14ac:dyDescent="0.3">
      <c r="B2" s="74" t="s">
        <v>8</v>
      </c>
      <c r="C2" s="75" t="s">
        <v>194</v>
      </c>
      <c r="D2" s="73"/>
    </row>
    <row r="3" spans="2:11" x14ac:dyDescent="0.25">
      <c r="C3" s="5"/>
    </row>
    <row r="4" spans="2:11" x14ac:dyDescent="0.25">
      <c r="C4" s="5"/>
    </row>
    <row r="5" spans="2:11" x14ac:dyDescent="0.25">
      <c r="B5" s="16" t="s">
        <v>4</v>
      </c>
      <c r="C5" s="16" t="s">
        <v>170</v>
      </c>
      <c r="D5" s="16" t="s">
        <v>5</v>
      </c>
      <c r="E5" s="2" t="s">
        <v>88</v>
      </c>
      <c r="F5" s="2" t="s">
        <v>89</v>
      </c>
      <c r="G5" s="2" t="s">
        <v>90</v>
      </c>
      <c r="H5" s="2" t="s">
        <v>93</v>
      </c>
      <c r="I5" s="1" t="s">
        <v>92</v>
      </c>
      <c r="J5" s="1" t="s">
        <v>91</v>
      </c>
      <c r="K5" s="1" t="s">
        <v>94</v>
      </c>
    </row>
    <row r="6" spans="2:11" x14ac:dyDescent="0.25">
      <c r="B6" s="16">
        <v>1</v>
      </c>
      <c r="C6" s="16" t="s">
        <v>131</v>
      </c>
      <c r="D6" s="16" t="s">
        <v>15</v>
      </c>
      <c r="E6" s="2">
        <f>AVERAGE('itajuba 01'!$E10,'itajuba 02'!$E10,'itajuba 03'!$E10)</f>
        <v>2.4633333333333334</v>
      </c>
      <c r="F6" s="2">
        <f>MAX('itajuba 01'!$E10,'itajuba 02'!$E10,'itajuba 03'!$E10)</f>
        <v>2.69</v>
      </c>
      <c r="G6" s="2">
        <f>MIN('itajuba 01'!$E10,'itajuba 02'!$E10,'itajuba 03'!$E10)</f>
        <v>2.2000000000000002</v>
      </c>
      <c r="H6" s="2">
        <f>MEDIAN('itajuba 01'!$E10,'itajuba 02'!$E10,'itajuba 03'!$E10)</f>
        <v>2.5</v>
      </c>
      <c r="I6" s="1">
        <f>AVEDEV('itajuba 01'!$E10,'itajuba 02'!$E10,'itajuba 03'!$E10)</f>
        <v>0.17555555555555546</v>
      </c>
      <c r="J6" s="1">
        <f>_xlfn.STDEV.S('itajuba 01'!$E10,'itajuba 02'!$E10,'itajuba 03'!$E10)</f>
        <v>0.24704925284917029</v>
      </c>
      <c r="K6" s="1">
        <f>_xlfn.VAR.S('itajuba 01'!$E10,'itajuba 02'!$E10,'itajuba 03'!$E10)</f>
        <v>6.103333333333328E-2</v>
      </c>
    </row>
    <row r="7" spans="2:11" x14ac:dyDescent="0.25">
      <c r="B7" s="16">
        <f>B6+1</f>
        <v>2</v>
      </c>
      <c r="C7" s="16" t="s">
        <v>142</v>
      </c>
      <c r="D7" s="16" t="s">
        <v>15</v>
      </c>
      <c r="E7" s="2">
        <f>AVERAGE('itajuba 01'!$E11,'itajuba 02'!$E11,'itajuba 03'!$E11)</f>
        <v>3.4966666666666666</v>
      </c>
      <c r="F7" s="2">
        <f>MAX('itajuba 01'!$E11,'itajuba 02'!$E11,'itajuba 03'!$E11)</f>
        <v>3.9</v>
      </c>
      <c r="G7" s="2">
        <f>MIN('itajuba 01'!$E11,'itajuba 02'!$E11,'itajuba 03'!$E11)</f>
        <v>3</v>
      </c>
      <c r="H7" s="2">
        <f>MEDIAN('itajuba 01'!$E11,'itajuba 02'!$E11,'itajuba 03'!$E11)</f>
        <v>3.59</v>
      </c>
      <c r="I7" s="1">
        <f>AVEDEV('itajuba 01'!$E11,'itajuba 02'!$E11,'itajuba 03'!$E11)</f>
        <v>0.33111111111111108</v>
      </c>
      <c r="J7" s="1">
        <f>_xlfn.STDEV.S('itajuba 01'!$E11,'itajuba 02'!$E11,'itajuba 03'!$E11)</f>
        <v>0.45720163312627621</v>
      </c>
      <c r="K7" s="1">
        <f>_xlfn.VAR.S('itajuba 01'!$E11,'itajuba 02'!$E11,'itajuba 03'!$E11)</f>
        <v>0.20903333333333407</v>
      </c>
    </row>
    <row r="8" spans="2:11" x14ac:dyDescent="0.25">
      <c r="B8" s="16">
        <f t="shared" ref="B8:B36" si="0">B7+1</f>
        <v>3</v>
      </c>
      <c r="C8" s="16" t="s">
        <v>143</v>
      </c>
      <c r="D8" s="16" t="s">
        <v>16</v>
      </c>
      <c r="E8" s="2">
        <f>AVERAGE('itajuba 01'!$E12,'itajuba 02'!$E12,'itajuba 03'!$E12)</f>
        <v>1.5966666666666667</v>
      </c>
      <c r="F8" s="2">
        <f>MAX('itajuba 01'!$E12,'itajuba 02'!$E12,'itajuba 03'!$E12)</f>
        <v>1.79</v>
      </c>
      <c r="G8" s="2">
        <f>MIN('itajuba 01'!$E12,'itajuba 02'!$E12,'itajuba 03'!$E12)</f>
        <v>1.5</v>
      </c>
      <c r="H8" s="2">
        <f>MEDIAN('itajuba 01'!$E12,'itajuba 02'!$E12,'itajuba 03'!$E12)</f>
        <v>1.5</v>
      </c>
      <c r="I8" s="1">
        <f>AVEDEV('itajuba 01'!$E12,'itajuba 02'!$E12,'itajuba 03'!$E12)</f>
        <v>0.12888888888888891</v>
      </c>
      <c r="J8" s="1">
        <f>_xlfn.STDEV.S('itajuba 01'!$E12,'itajuba 02'!$E12,'itajuba 03'!$E12)</f>
        <v>0.16743157806499148</v>
      </c>
      <c r="K8" s="1">
        <f>_xlfn.VAR.S('itajuba 01'!$E12,'itajuba 02'!$E12,'itajuba 03'!$E12)</f>
        <v>2.8033333333333341E-2</v>
      </c>
    </row>
    <row r="9" spans="2:11" x14ac:dyDescent="0.25">
      <c r="B9" s="16">
        <f t="shared" si="0"/>
        <v>4</v>
      </c>
      <c r="C9" s="16" t="s">
        <v>144</v>
      </c>
      <c r="D9" s="16" t="s">
        <v>15</v>
      </c>
      <c r="E9" s="2">
        <f>AVERAGE('itajuba 01'!$E13,'itajuba 02'!$E13,'itajuba 03'!$E13)</f>
        <v>2.33</v>
      </c>
      <c r="F9" s="2">
        <f>MAX('itajuba 01'!$E13,'itajuba 02'!$E13,'itajuba 03'!$E13)</f>
        <v>2.99</v>
      </c>
      <c r="G9" s="2">
        <f>MIN('itajuba 01'!$E13,'itajuba 02'!$E13,'itajuba 03'!$E13)</f>
        <v>2</v>
      </c>
      <c r="H9" s="2">
        <f>MEDIAN('itajuba 01'!$E13,'itajuba 02'!$E13,'itajuba 03'!$E13)</f>
        <v>2</v>
      </c>
      <c r="I9" s="1">
        <f>AVEDEV('itajuba 01'!$E13,'itajuba 02'!$E13,'itajuba 03'!$E13)</f>
        <v>0.44000000000000011</v>
      </c>
      <c r="J9" s="1">
        <f>_xlfn.STDEV.S('itajuba 01'!$E13,'itajuba 02'!$E13,'itajuba 03'!$E13)</f>
        <v>0.57157676649773004</v>
      </c>
      <c r="K9" s="7">
        <f>_xlfn.VAR.S('itajuba 01'!$E13,'itajuba 02'!$E13,'itajuba 03'!$E13)</f>
        <v>0.32670000000000066</v>
      </c>
    </row>
    <row r="10" spans="2:11" x14ac:dyDescent="0.25">
      <c r="B10" s="16">
        <f t="shared" si="0"/>
        <v>5</v>
      </c>
      <c r="C10" s="16" t="s">
        <v>145</v>
      </c>
      <c r="D10" s="16" t="s">
        <v>15</v>
      </c>
      <c r="E10" s="2">
        <f>AVERAGE('itajuba 01'!$E14,'itajuba 02'!$E14,'itajuba 03'!$E14)</f>
        <v>3.7966666666666669</v>
      </c>
      <c r="F10" s="2">
        <f>MAX('itajuba 01'!$E14,'itajuba 02'!$E14,'itajuba 03'!$E14)</f>
        <v>4.5</v>
      </c>
      <c r="G10" s="2">
        <f>MIN('itajuba 01'!$E14,'itajuba 02'!$E14,'itajuba 03'!$E14)</f>
        <v>2.9</v>
      </c>
      <c r="H10" s="2">
        <f>MEDIAN('itajuba 01'!$E14,'itajuba 02'!$E14,'itajuba 03'!$E14)</f>
        <v>3.99</v>
      </c>
      <c r="I10" s="1">
        <f>AVEDEV('itajuba 01'!$E14,'itajuba 02'!$E14,'itajuba 03'!$E14)</f>
        <v>0.59777777777777785</v>
      </c>
      <c r="J10" s="1">
        <f>_xlfn.STDEV.S('itajuba 01'!$E14,'itajuba 02'!$E14,'itajuba 03'!$E14)</f>
        <v>0.81733306144639328</v>
      </c>
      <c r="K10" s="1">
        <f>_xlfn.VAR.S('itajuba 01'!$E14,'itajuba 02'!$E14,'itajuba 03'!$E14)</f>
        <v>0.6680333333333337</v>
      </c>
    </row>
    <row r="11" spans="2:11" x14ac:dyDescent="0.25">
      <c r="B11" s="16">
        <f t="shared" si="0"/>
        <v>6</v>
      </c>
      <c r="C11" s="16" t="s">
        <v>146</v>
      </c>
      <c r="D11" s="16" t="s">
        <v>15</v>
      </c>
      <c r="E11" s="2">
        <f>AVERAGE('itajuba 01'!$E15,'itajuba 02'!$E15,'itajuba 03'!$E15)</f>
        <v>3.5633333333333339</v>
      </c>
      <c r="F11" s="2">
        <f>MAX('itajuba 01'!$E15,'itajuba 02'!$E15,'itajuba 03'!$E15)</f>
        <v>4.6900000000000004</v>
      </c>
      <c r="G11" s="2">
        <f>MIN('itajuba 01'!$E15,'itajuba 02'!$E15,'itajuba 03'!$E15)</f>
        <v>3</v>
      </c>
      <c r="H11" s="2">
        <f>MEDIAN('itajuba 01'!$E15,'itajuba 02'!$E15,'itajuba 03'!$E15)</f>
        <v>3</v>
      </c>
      <c r="I11" s="1">
        <f>AVEDEV('itajuba 01'!$E15,'itajuba 02'!$E15,'itajuba 03'!$E15)</f>
        <v>0.7511111111111114</v>
      </c>
      <c r="J11" s="1">
        <f>_xlfn.STDEV.S('itajuba 01'!$E15,'itajuba 02'!$E15,'itajuba 03'!$E15)</f>
        <v>0.97572195493046532</v>
      </c>
      <c r="K11" s="1">
        <f>_xlfn.VAR.S('itajuba 01'!$E15,'itajuba 02'!$E15,'itajuba 03'!$E15)</f>
        <v>0.95203333333332907</v>
      </c>
    </row>
    <row r="12" spans="2:11" x14ac:dyDescent="0.25">
      <c r="B12" s="16">
        <f t="shared" si="0"/>
        <v>7</v>
      </c>
      <c r="C12" s="16" t="s">
        <v>147</v>
      </c>
      <c r="D12" s="16" t="s">
        <v>15</v>
      </c>
      <c r="E12" s="2">
        <f>AVERAGE('itajuba 01'!$E16,'itajuba 02'!$E16,'itajuba 03'!$E16)</f>
        <v>3.9633333333333334</v>
      </c>
      <c r="F12" s="2">
        <f>MAX('itajuba 01'!$E16,'itajuba 02'!$E16,'itajuba 03'!$E16)</f>
        <v>4.4000000000000004</v>
      </c>
      <c r="G12" s="2">
        <f>MIN('itajuba 01'!$E16,'itajuba 02'!$E16,'itajuba 03'!$E16)</f>
        <v>3.59</v>
      </c>
      <c r="H12" s="2">
        <f>MEDIAN('itajuba 01'!$E16,'itajuba 02'!$E16,'itajuba 03'!$E16)</f>
        <v>3.9</v>
      </c>
      <c r="I12" s="1">
        <f>AVEDEV('itajuba 01'!$E16,'itajuba 02'!$E16,'itajuba 03'!$E16)</f>
        <v>0.29111111111111132</v>
      </c>
      <c r="J12" s="1">
        <f>_xlfn.STDEV.S('itajuba 01'!$E16,'itajuba 02'!$E16,'itajuba 03'!$E16)</f>
        <v>0.40869711686447402</v>
      </c>
      <c r="K12" s="1">
        <f>_xlfn.VAR.S('itajuba 01'!$E16,'itajuba 02'!$E16,'itajuba 03'!$E16)</f>
        <v>0.16703333333333353</v>
      </c>
    </row>
    <row r="13" spans="2:11" x14ac:dyDescent="0.25">
      <c r="B13" s="16">
        <f t="shared" si="0"/>
        <v>8</v>
      </c>
      <c r="C13" s="16" t="s">
        <v>148</v>
      </c>
      <c r="D13" s="16" t="s">
        <v>15</v>
      </c>
      <c r="E13" s="2">
        <f>AVERAGE('itajuba 01'!$E17,'itajuba 02'!$E17,'itajuba 03'!$E17)</f>
        <v>4.4633333333333338</v>
      </c>
      <c r="F13" s="2">
        <f>MAX('itajuba 01'!$E17,'itajuba 02'!$E17,'itajuba 03'!$E17)</f>
        <v>4.99</v>
      </c>
      <c r="G13" s="2">
        <f>MIN('itajuba 01'!$E17,'itajuba 02'!$E17,'itajuba 03'!$E17)</f>
        <v>3.9</v>
      </c>
      <c r="H13" s="2">
        <f>MEDIAN('itajuba 01'!$E17,'itajuba 02'!$E17,'itajuba 03'!$E17)</f>
        <v>4.5</v>
      </c>
      <c r="I13" s="1">
        <f>AVEDEV('itajuba 01'!$E17,'itajuba 02'!$E17,'itajuba 03'!$E17)</f>
        <v>0.37555555555555548</v>
      </c>
      <c r="J13" s="1">
        <f>_xlfn.STDEV.S('itajuba 01'!$E17,'itajuba 02'!$E17,'itajuba 03'!$E17)</f>
        <v>0.54592429267558107</v>
      </c>
      <c r="K13" s="1">
        <f>_xlfn.VAR.S('itajuba 01'!$E17,'itajuba 02'!$E17,'itajuba 03'!$E17)</f>
        <v>0.29803333333333348</v>
      </c>
    </row>
    <row r="14" spans="2:11" x14ac:dyDescent="0.25">
      <c r="B14" s="16">
        <f t="shared" si="0"/>
        <v>9</v>
      </c>
      <c r="C14" s="16" t="s">
        <v>149</v>
      </c>
      <c r="D14" s="16" t="s">
        <v>15</v>
      </c>
      <c r="E14" s="2">
        <f>AVERAGE('itajuba 01'!$E18,'itajuba 02'!$E18,'itajuba 03'!$E18)</f>
        <v>26.9</v>
      </c>
      <c r="F14" s="2">
        <f>MAX('itajuba 01'!$E18,'itajuba 02'!$E18,'itajuba 03'!$E18)</f>
        <v>26.9</v>
      </c>
      <c r="G14" s="2">
        <f>MIN('itajuba 01'!$E18,'itajuba 02'!$E18,'itajuba 03'!$E18)</f>
        <v>26.9</v>
      </c>
      <c r="H14" s="2">
        <f>MEDIAN('itajuba 01'!$E18,'itajuba 02'!$E18,'itajuba 03'!$E18)</f>
        <v>26.9</v>
      </c>
      <c r="I14" s="1">
        <f>AVEDEV('itajuba 01'!$E18,'itajuba 02'!$E18,'itajuba 03'!$E18)</f>
        <v>0</v>
      </c>
      <c r="J14" s="1">
        <v>0</v>
      </c>
      <c r="K14" s="1">
        <v>0</v>
      </c>
    </row>
    <row r="15" spans="2:11" x14ac:dyDescent="0.25">
      <c r="B15" s="16">
        <f t="shared" si="0"/>
        <v>10</v>
      </c>
      <c r="C15" s="16" t="s">
        <v>150</v>
      </c>
      <c r="D15" s="16" t="s">
        <v>15</v>
      </c>
      <c r="E15" s="2">
        <f>AVERAGE('itajuba 01'!$E19,'itajuba 02'!$E19,'itajuba 03'!$E19)</f>
        <v>23</v>
      </c>
      <c r="F15" s="2">
        <f>MAX('itajuba 01'!$E19,'itajuba 02'!$E19,'itajuba 03'!$E19)</f>
        <v>23</v>
      </c>
      <c r="G15" s="2">
        <f>MIN('itajuba 01'!$E19,'itajuba 02'!$E19,'itajuba 03'!$E19)</f>
        <v>23</v>
      </c>
      <c r="H15" s="2">
        <f>MEDIAN('itajuba 01'!$E19,'itajuba 02'!$E19,'itajuba 03'!$E19)</f>
        <v>23</v>
      </c>
      <c r="I15" s="1">
        <f>AVEDEV('itajuba 01'!$E19,'itajuba 02'!$E19,'itajuba 03'!$E19)</f>
        <v>0</v>
      </c>
      <c r="J15" s="1">
        <v>0</v>
      </c>
      <c r="K15" s="1">
        <v>0</v>
      </c>
    </row>
    <row r="16" spans="2:11" x14ac:dyDescent="0.25">
      <c r="B16" s="16">
        <f t="shared" si="0"/>
        <v>11</v>
      </c>
      <c r="C16" s="16" t="s">
        <v>151</v>
      </c>
      <c r="D16" s="16" t="s">
        <v>17</v>
      </c>
      <c r="E16" s="2">
        <f>AVERAGE('itajuba 01'!$E20,'itajuba 02'!$E20,'itajuba 03'!$E20)</f>
        <v>3.8333333333333335</v>
      </c>
      <c r="F16" s="2">
        <f>MAX('itajuba 01'!$E20,'itajuba 02'!$E20,'itajuba 03'!$E20)</f>
        <v>5</v>
      </c>
      <c r="G16" s="2">
        <f>MIN('itajuba 01'!$E20,'itajuba 02'!$E20,'itajuba 03'!$E20)</f>
        <v>3</v>
      </c>
      <c r="H16" s="2">
        <f>MEDIAN('itajuba 01'!$E20,'itajuba 02'!$E20,'itajuba 03'!$E20)</f>
        <v>3.5</v>
      </c>
      <c r="I16" s="1">
        <f>AVEDEV('itajuba 01'!$E20,'itajuba 02'!$E20,'itajuba 03'!$E20)</f>
        <v>0.77777777777777779</v>
      </c>
      <c r="J16" s="7">
        <f>_xlfn.STDEV.S('itajuba 01'!$E20,'itajuba 02'!$E20,'itajuba 03'!$E20)</f>
        <v>1.0408329997330659</v>
      </c>
      <c r="K16" s="1">
        <f>_xlfn.VAR.S('itajuba 01'!$E20,'itajuba 02'!$E20,'itajuba 03'!$E20)</f>
        <v>1.0833333333333321</v>
      </c>
    </row>
    <row r="17" spans="2:11" x14ac:dyDescent="0.25">
      <c r="B17" s="16">
        <f t="shared" si="0"/>
        <v>12</v>
      </c>
      <c r="C17" s="16" t="s">
        <v>152</v>
      </c>
      <c r="D17" s="16" t="s">
        <v>15</v>
      </c>
      <c r="E17" s="2">
        <f>AVERAGE('itajuba 01'!$E21,'itajuba 02'!$E21,'itajuba 03'!$E21)</f>
        <v>4.496666666666667</v>
      </c>
      <c r="F17" s="2">
        <f>MAX('itajuba 01'!$E21,'itajuba 02'!$E21,'itajuba 03'!$E21)</f>
        <v>5.49</v>
      </c>
      <c r="G17" s="2">
        <f>MIN('itajuba 01'!$E21,'itajuba 02'!$E21,'itajuba 03'!$E21)</f>
        <v>3</v>
      </c>
      <c r="H17" s="2">
        <f>MEDIAN('itajuba 01'!$E21,'itajuba 02'!$E21,'itajuba 03'!$E21)</f>
        <v>5</v>
      </c>
      <c r="I17" s="1">
        <f>AVEDEV('itajuba 01'!$E21,'itajuba 02'!$E21,'itajuba 03'!$E21)</f>
        <v>0.99777777777777776</v>
      </c>
      <c r="J17" s="1">
        <f>_xlfn.STDEV.S('itajuba 01'!$E21,'itajuba 02'!$E21,'itajuba 03'!$E21)</f>
        <v>1.3191032307341743</v>
      </c>
      <c r="K17" s="1">
        <f>_xlfn.VAR.S('itajuba 01'!$E21,'itajuba 02'!$E21,'itajuba 03'!$E21)</f>
        <v>1.7400333333333364</v>
      </c>
    </row>
    <row r="18" spans="2:11" x14ac:dyDescent="0.25">
      <c r="B18" s="16">
        <f t="shared" si="0"/>
        <v>13</v>
      </c>
      <c r="C18" s="16" t="s">
        <v>153</v>
      </c>
      <c r="D18" s="16" t="s">
        <v>15</v>
      </c>
      <c r="E18" s="2">
        <f>AVERAGE('itajuba 01'!$E22,'itajuba 02'!$E22,'itajuba 03'!$E22)</f>
        <v>5.830000000000001</v>
      </c>
      <c r="F18" s="2">
        <f>MAX('itajuba 01'!$E22,'itajuba 02'!$E22,'itajuba 03'!$E22)</f>
        <v>7</v>
      </c>
      <c r="G18" s="2">
        <f>MIN('itajuba 01'!$E22,'itajuba 02'!$E22,'itajuba 03'!$E22)</f>
        <v>4.9000000000000004</v>
      </c>
      <c r="H18" s="2">
        <f>MEDIAN('itajuba 01'!$E22,'itajuba 02'!$E22,'itajuba 03'!$E22)</f>
        <v>5.59</v>
      </c>
      <c r="I18" s="1">
        <f>AVEDEV('itajuba 01'!$E22,'itajuba 02'!$E22,'itajuba 03'!$E22)</f>
        <v>0.78000000000000025</v>
      </c>
      <c r="J18" s="1">
        <f>_xlfn.STDEV.S('itajuba 01'!$E22,'itajuba 02'!$E22,'itajuba 03'!$E22)</f>
        <v>1.0703737664946722</v>
      </c>
      <c r="K18" s="7">
        <f>_xlfn.VAR.S('itajuba 01'!$E22,'itajuba 02'!$E22,'itajuba 03'!$E22)</f>
        <v>1.1456999999999908</v>
      </c>
    </row>
    <row r="19" spans="2:11" x14ac:dyDescent="0.25">
      <c r="B19" s="16">
        <f t="shared" si="0"/>
        <v>14</v>
      </c>
      <c r="C19" s="16" t="s">
        <v>154</v>
      </c>
      <c r="D19" s="16" t="s">
        <v>15</v>
      </c>
      <c r="E19" s="2">
        <f>AVERAGE('itajuba 01'!$E23,'itajuba 02'!$E23,'itajuba 03'!$E23)</f>
        <v>2.7966666666666669</v>
      </c>
      <c r="F19" s="2">
        <f>MAX('itajuba 01'!$E23,'itajuba 02'!$E23,'itajuba 03'!$E23)</f>
        <v>3.5</v>
      </c>
      <c r="G19" s="2">
        <f>MIN('itajuba 01'!$E23,'itajuba 02'!$E23,'itajuba 03'!$E23)</f>
        <v>1.89</v>
      </c>
      <c r="H19" s="2">
        <f>MEDIAN('itajuba 01'!$E23,'itajuba 02'!$E23,'itajuba 03'!$E23)</f>
        <v>3</v>
      </c>
      <c r="I19" s="1">
        <f>AVEDEV('itajuba 01'!$E23,'itajuba 02'!$E23,'itajuba 03'!$E23)</f>
        <v>0.60444444444444445</v>
      </c>
      <c r="J19" s="1">
        <f>_xlfn.STDEV.S('itajuba 01'!$E23,'itajuba 02'!$E23,'itajuba 03'!$E23)</f>
        <v>0.82403478890962556</v>
      </c>
      <c r="K19" s="1">
        <f>_xlfn.VAR.S('itajuba 01'!$E23,'itajuba 02'!$E23,'itajuba 03'!$E23)</f>
        <v>0.67903333333333116</v>
      </c>
    </row>
    <row r="20" spans="2:11" x14ac:dyDescent="0.25">
      <c r="B20" s="16">
        <f t="shared" si="0"/>
        <v>15</v>
      </c>
      <c r="C20" s="16" t="s">
        <v>155</v>
      </c>
      <c r="D20" s="16" t="s">
        <v>15</v>
      </c>
      <c r="E20" s="2">
        <f>AVERAGE('itajuba 01'!$E24,'itajuba 02'!$E24,'itajuba 03'!$E24)</f>
        <v>1.9666666666666668</v>
      </c>
      <c r="F20" s="2">
        <f>MAX('itajuba 01'!$E24,'itajuba 02'!$E24,'itajuba 03'!$E24)</f>
        <v>2.9</v>
      </c>
      <c r="G20" s="2">
        <f>MIN('itajuba 01'!$E24,'itajuba 02'!$E24,'itajuba 03'!$E24)</f>
        <v>1</v>
      </c>
      <c r="H20" s="2">
        <f>MEDIAN('itajuba 01'!$E24,'itajuba 02'!$E24,'itajuba 03'!$E24)</f>
        <v>2</v>
      </c>
      <c r="I20" s="1">
        <f>AVEDEV('itajuba 01'!$E24,'itajuba 02'!$E24,'itajuba 03'!$E24)</f>
        <v>0.64444444444444438</v>
      </c>
      <c r="J20" s="1">
        <f>_xlfn.STDEV.S('itajuba 01'!$E24,'itajuba 02'!$E24,'itajuba 03'!$E24)</f>
        <v>0.9504384952922168</v>
      </c>
      <c r="K20" s="1">
        <f>_xlfn.VAR.S('itajuba 01'!$E24,'itajuba 02'!$E24,'itajuba 03'!$E24)</f>
        <v>0.90333333333333332</v>
      </c>
    </row>
    <row r="21" spans="2:11" x14ac:dyDescent="0.25">
      <c r="B21" s="16">
        <f t="shared" si="0"/>
        <v>16</v>
      </c>
      <c r="C21" s="16" t="s">
        <v>156</v>
      </c>
      <c r="D21" s="16" t="s">
        <v>15</v>
      </c>
      <c r="E21" s="2">
        <f>AVERAGE('itajuba 01'!$E25,'itajuba 02'!$E25,'itajuba 03'!$E25)</f>
        <v>21.22</v>
      </c>
      <c r="F21" s="2">
        <f>MAX('itajuba 01'!$E25,'itajuba 02'!$E25,'itajuba 03'!$E25)</f>
        <v>21.22</v>
      </c>
      <c r="G21" s="2">
        <f>MIN('itajuba 01'!$E25,'itajuba 02'!$E25,'itajuba 03'!$E25)</f>
        <v>21.22</v>
      </c>
      <c r="H21" s="2">
        <f>MEDIAN('itajuba 01'!$E25,'itajuba 02'!$E25,'itajuba 03'!$E25)</f>
        <v>21.22</v>
      </c>
      <c r="I21" s="1">
        <f>AVEDEV('itajuba 01'!$E25,'itajuba 02'!$E25,'itajuba 03'!$E25)</f>
        <v>0</v>
      </c>
      <c r="J21" s="1">
        <v>0</v>
      </c>
      <c r="K21" s="1">
        <v>0</v>
      </c>
    </row>
    <row r="22" spans="2:11" x14ac:dyDescent="0.25">
      <c r="B22" s="16">
        <f t="shared" si="0"/>
        <v>17</v>
      </c>
      <c r="C22" s="16" t="s">
        <v>157</v>
      </c>
      <c r="D22" s="16" t="s">
        <v>15</v>
      </c>
      <c r="E22" s="2">
        <f>AVERAGE('itajuba 01'!$E26,'itajuba 02'!$E26,'itajuba 03'!$E26)</f>
        <v>6.35</v>
      </c>
      <c r="F22" s="2">
        <f>MAX('itajuba 01'!$E26,'itajuba 02'!$E26,'itajuba 03'!$E26)</f>
        <v>6.5</v>
      </c>
      <c r="G22" s="2">
        <f>MIN('itajuba 01'!$E26,'itajuba 02'!$E26,'itajuba 03'!$E26)</f>
        <v>6.2</v>
      </c>
      <c r="H22" s="2">
        <f>MEDIAN('itajuba 01'!$E26,'itajuba 02'!$E26,'itajuba 03'!$E26)</f>
        <v>6.35</v>
      </c>
      <c r="I22" s="1">
        <f>AVEDEV('itajuba 01'!$E26,'itajuba 02'!$E26,'itajuba 03'!$E26)</f>
        <v>0.14999999999999991</v>
      </c>
      <c r="J22" s="1">
        <f>_xlfn.STDEV.S('itajuba 01'!$E26,'itajuba 02'!$E26,'itajuba 03'!$E26)</f>
        <v>0.21213203435596412</v>
      </c>
      <c r="K22" s="1">
        <f>_xlfn.VAR.S('itajuba 01'!$E26,'itajuba 02'!$E26,'itajuba 03'!$E26)</f>
        <v>4.4999999999999943E-2</v>
      </c>
    </row>
    <row r="23" spans="2:11" x14ac:dyDescent="0.25">
      <c r="B23" s="16">
        <f t="shared" si="0"/>
        <v>18</v>
      </c>
      <c r="C23" s="16" t="s">
        <v>158</v>
      </c>
      <c r="D23" s="16" t="s">
        <v>15</v>
      </c>
      <c r="E23" s="2">
        <f>AVERAGE('itajuba 01'!$E27,'itajuba 02'!$E27,'itajuba 03'!$E27)</f>
        <v>5.1633333333333331</v>
      </c>
      <c r="F23" s="2">
        <f>MAX('itajuba 01'!$E27,'itajuba 02'!$E27,'itajuba 03'!$E27)</f>
        <v>5.9</v>
      </c>
      <c r="G23" s="2">
        <f>MIN('itajuba 01'!$E27,'itajuba 02'!$E27,'itajuba 03'!$E27)</f>
        <v>4.59</v>
      </c>
      <c r="H23" s="2">
        <f>MEDIAN('itajuba 01'!$E27,'itajuba 02'!$E27,'itajuba 03'!$E27)</f>
        <v>5</v>
      </c>
      <c r="I23" s="1">
        <f>AVEDEV('itajuba 01'!$E27,'itajuba 02'!$E27,'itajuba 03'!$E27)</f>
        <v>0.49111111111111122</v>
      </c>
      <c r="J23" s="1">
        <f>_xlfn.STDEV.S('itajuba 01'!$E27,'itajuba 02'!$E27,'itajuba 03'!$E27)</f>
        <v>0.67009949510004296</v>
      </c>
      <c r="K23" s="1">
        <f>_xlfn.VAR.S('itajuba 01'!$E27,'itajuba 02'!$E27,'itajuba 03'!$E27)</f>
        <v>0.44903333333333251</v>
      </c>
    </row>
    <row r="24" spans="2:11" x14ac:dyDescent="0.25">
      <c r="B24" s="16">
        <f t="shared" si="0"/>
        <v>19</v>
      </c>
      <c r="C24" s="16" t="s">
        <v>159</v>
      </c>
      <c r="D24" s="16" t="s">
        <v>15</v>
      </c>
      <c r="E24" s="2" t="s">
        <v>97</v>
      </c>
      <c r="F24" s="2" t="s">
        <v>97</v>
      </c>
      <c r="G24" s="2" t="s">
        <v>97</v>
      </c>
      <c r="H24" s="2" t="s">
        <v>97</v>
      </c>
      <c r="I24" s="1" t="s">
        <v>97</v>
      </c>
      <c r="J24" s="1" t="s">
        <v>97</v>
      </c>
      <c r="K24" s="1" t="s">
        <v>97</v>
      </c>
    </row>
    <row r="25" spans="2:11" x14ac:dyDescent="0.25">
      <c r="B25" s="16">
        <f t="shared" si="0"/>
        <v>20</v>
      </c>
      <c r="C25" s="16" t="s">
        <v>160</v>
      </c>
      <c r="D25" s="16" t="s">
        <v>18</v>
      </c>
      <c r="E25" s="2">
        <f>AVERAGE('itajuba 01'!$E29,'itajuba 02'!$E29,'itajuba 03'!$E29)</f>
        <v>2.1</v>
      </c>
      <c r="F25" s="2">
        <f>MAX('itajuba 01'!$E29,'itajuba 02'!$E29,'itajuba 03'!$E29)</f>
        <v>2.1</v>
      </c>
      <c r="G25" s="2">
        <f>MIN('itajuba 01'!$E29,'itajuba 02'!$E29,'itajuba 03'!$E29)</f>
        <v>2.1</v>
      </c>
      <c r="H25" s="2">
        <f>MEDIAN('itajuba 01'!$E29,'itajuba 02'!$E29,'itajuba 03'!$E29)</f>
        <v>2.1</v>
      </c>
      <c r="I25" s="1">
        <f>AVEDEV('itajuba 01'!$E29,'itajuba 02'!$E29,'itajuba 03'!$E29)</f>
        <v>0</v>
      </c>
      <c r="J25" s="1">
        <v>0</v>
      </c>
      <c r="K25" s="1">
        <v>0</v>
      </c>
    </row>
    <row r="26" spans="2:11" x14ac:dyDescent="0.25">
      <c r="B26" s="16">
        <f t="shared" si="0"/>
        <v>21</v>
      </c>
      <c r="C26" s="16" t="s">
        <v>161</v>
      </c>
      <c r="D26" s="16" t="s">
        <v>15</v>
      </c>
      <c r="E26" s="2">
        <f>AVERAGE('itajuba 01'!$E30,'itajuba 02'!$E30,'itajuba 03'!$E30)</f>
        <v>1.93</v>
      </c>
      <c r="F26" s="2">
        <f>MAX('itajuba 01'!$E30,'itajuba 02'!$E30,'itajuba 03'!$E30)</f>
        <v>2.5</v>
      </c>
      <c r="G26" s="2">
        <f>MIN('itajuba 01'!$E30,'itajuba 02'!$E30,'itajuba 03'!$E30)</f>
        <v>1.29</v>
      </c>
      <c r="H26" s="2">
        <f>MEDIAN('itajuba 01'!$E30,'itajuba 02'!$E30,'itajuba 03'!$E30)</f>
        <v>2</v>
      </c>
      <c r="I26" s="1">
        <f>AVEDEV('itajuba 01'!$E30,'itajuba 02'!$E30,'itajuba 03'!$E30)</f>
        <v>0.42666666666666669</v>
      </c>
      <c r="J26" s="1">
        <f>_xlfn.STDEV.S('itajuba 01'!$E30,'itajuba 02'!$E30,'itajuba 03'!$E30)</f>
        <v>0.60802960454241106</v>
      </c>
      <c r="K26" s="1">
        <f>_xlfn.VAR.S('itajuba 01'!$E30,'itajuba 02'!$E30,'itajuba 03'!$E30)</f>
        <v>0.36970000000000081</v>
      </c>
    </row>
    <row r="27" spans="2:11" x14ac:dyDescent="0.25">
      <c r="B27" s="16">
        <f t="shared" si="0"/>
        <v>22</v>
      </c>
      <c r="C27" s="16" t="s">
        <v>171</v>
      </c>
      <c r="D27" s="16" t="s">
        <v>15</v>
      </c>
      <c r="E27" s="2">
        <f>AVERAGE('itajuba 01'!$E31,'itajuba 02'!$E31,'itajuba 03'!$E31)</f>
        <v>1.93</v>
      </c>
      <c r="F27" s="2">
        <f>MAX('itajuba 01'!$E31,'itajuba 02'!$E31,'itajuba 03'!$E31)</f>
        <v>2.5</v>
      </c>
      <c r="G27" s="2">
        <f>MIN('itajuba 01'!$E31,'itajuba 02'!$E31,'itajuba 03'!$E31)</f>
        <v>1.29</v>
      </c>
      <c r="H27" s="2">
        <f>MEDIAN('itajuba 01'!$E31,'itajuba 02'!$E31,'itajuba 03'!$E31)</f>
        <v>2</v>
      </c>
      <c r="I27" s="1">
        <f>AVEDEV('itajuba 01'!$E31,'itajuba 02'!$E31,'itajuba 03'!$E31)</f>
        <v>0.42666666666666669</v>
      </c>
      <c r="J27" s="1">
        <f>_xlfn.STDEV.S('itajuba 01'!$E31,'itajuba 02'!$E31,'itajuba 03'!$E31)</f>
        <v>0.60802960454241106</v>
      </c>
      <c r="K27" s="1">
        <f>_xlfn.VAR.S('itajuba 01'!$E31,'itajuba 02'!$E31,'itajuba 03'!$E31)</f>
        <v>0.36970000000000081</v>
      </c>
    </row>
    <row r="28" spans="2:11" x14ac:dyDescent="0.25">
      <c r="B28" s="16">
        <f>B27+1</f>
        <v>23</v>
      </c>
      <c r="C28" s="16" t="s">
        <v>172</v>
      </c>
      <c r="D28" s="16" t="s">
        <v>15</v>
      </c>
      <c r="E28" s="2">
        <f>AVERAGE('itajuba 01'!$E32,'itajuba 02'!$E32,'itajuba 03'!$E32)</f>
        <v>6.9633333333333338</v>
      </c>
      <c r="F28" s="2">
        <f>MAX('itajuba 01'!$E32,'itajuba 02'!$E32,'itajuba 03'!$E32)</f>
        <v>7.99</v>
      </c>
      <c r="G28" s="2">
        <f>MIN('itajuba 01'!$E32,'itajuba 02'!$E32,'itajuba 03'!$E32)</f>
        <v>6</v>
      </c>
      <c r="H28" s="2">
        <f>MEDIAN('itajuba 01'!$E32,'itajuba 02'!$E32,'itajuba 03'!$E32)</f>
        <v>6.9</v>
      </c>
      <c r="I28" s="1">
        <f>AVEDEV('itajuba 01'!$E32,'itajuba 02'!$E32,'itajuba 03'!$E32)</f>
        <v>0.68444444444444452</v>
      </c>
      <c r="J28" s="1">
        <f>_xlfn.STDEV.S('itajuba 01'!$E32,'itajuba 02'!$E32,'itajuba 03'!$E32)</f>
        <v>0.99651057863594383</v>
      </c>
      <c r="K28" s="1">
        <f>_xlfn.VAR.S('itajuba 01'!$E32,'itajuba 02'!$E32,'itajuba 03'!$E32)</f>
        <v>0.99303333333334365</v>
      </c>
    </row>
    <row r="29" spans="2:11" x14ac:dyDescent="0.25">
      <c r="B29" s="16">
        <f t="shared" si="0"/>
        <v>24</v>
      </c>
      <c r="C29" s="16" t="s">
        <v>162</v>
      </c>
      <c r="D29" s="16" t="s">
        <v>15</v>
      </c>
      <c r="E29" s="2" t="s">
        <v>97</v>
      </c>
      <c r="F29" s="2" t="s">
        <v>97</v>
      </c>
      <c r="G29" s="2" t="s">
        <v>97</v>
      </c>
      <c r="H29" s="2" t="s">
        <v>97</v>
      </c>
      <c r="I29" s="1" t="s">
        <v>97</v>
      </c>
      <c r="J29" s="1" t="s">
        <v>97</v>
      </c>
      <c r="K29" s="1" t="s">
        <v>97</v>
      </c>
    </row>
    <row r="30" spans="2:11" x14ac:dyDescent="0.25">
      <c r="B30" s="16">
        <f t="shared" si="0"/>
        <v>25</v>
      </c>
      <c r="C30" s="16" t="s">
        <v>163</v>
      </c>
      <c r="D30" s="16" t="s">
        <v>15</v>
      </c>
      <c r="E30" s="2">
        <f>AVERAGE('itajuba 01'!$E34,'itajuba 02'!$E34,'itajuba 03'!$E34)</f>
        <v>13.6</v>
      </c>
      <c r="F30" s="2">
        <f>MAX('itajuba 01'!$E34,'itajuba 02'!$E34,'itajuba 03'!$E34)</f>
        <v>16.8</v>
      </c>
      <c r="G30" s="2">
        <f>MIN('itajuba 01'!$E34,'itajuba 02'!$E34,'itajuba 03'!$E34)</f>
        <v>10</v>
      </c>
      <c r="H30" s="2">
        <f>MEDIAN('itajuba 01'!$E34,'itajuba 02'!$E34,'itajuba 03'!$E34)</f>
        <v>14</v>
      </c>
      <c r="I30" s="1">
        <f>AVEDEV('itajuba 01'!$E34,'itajuba 02'!$E34,'itajuba 03'!$E34)</f>
        <v>2.4000000000000004</v>
      </c>
      <c r="J30" s="1">
        <f>_xlfn.STDEV.S('itajuba 01'!$E34,'itajuba 02'!$E34,'itajuba 03'!$E34)</f>
        <v>3.4176014981270133</v>
      </c>
      <c r="K30" s="6">
        <f>_xlfn.VAR.S('itajuba 01'!$E34,'itajuba 02'!$E34,'itajuba 03'!$E34)</f>
        <v>11.680000000000007</v>
      </c>
    </row>
    <row r="31" spans="2:11" x14ac:dyDescent="0.25">
      <c r="B31" s="16">
        <f t="shared" si="0"/>
        <v>26</v>
      </c>
      <c r="C31" s="16" t="s">
        <v>164</v>
      </c>
      <c r="D31" s="16" t="s">
        <v>15</v>
      </c>
      <c r="E31" s="2">
        <f>AVERAGE('itajuba 01'!$E35,'itajuba 02'!$E35,'itajuba 03'!$E35)</f>
        <v>3.6633333333333336</v>
      </c>
      <c r="F31" s="2">
        <f>MAX('itajuba 01'!$E35,'itajuba 02'!$E35,'itajuba 03'!$E35)</f>
        <v>4.99</v>
      </c>
      <c r="G31" s="2">
        <f>MIN('itajuba 01'!$E35,'itajuba 02'!$E35,'itajuba 03'!$E35)</f>
        <v>3</v>
      </c>
      <c r="H31" s="2">
        <f>MEDIAN('itajuba 01'!$E35,'itajuba 02'!$E35,'itajuba 03'!$E35)</f>
        <v>3</v>
      </c>
      <c r="I31" s="1">
        <f>AVEDEV('itajuba 01'!$E35,'itajuba 02'!$E35,'itajuba 03'!$E35)</f>
        <v>0.88444444444444459</v>
      </c>
      <c r="J31" s="1">
        <f>_xlfn.STDEV.S('itajuba 01'!$E35,'itajuba 02'!$E35,'itajuba 03'!$E35)</f>
        <v>1.1489270356873558</v>
      </c>
      <c r="K31" s="1">
        <f>_xlfn.VAR.S('itajuba 01'!$E35,'itajuba 02'!$E35,'itajuba 03'!$E35)</f>
        <v>1.3200333333333347</v>
      </c>
    </row>
    <row r="32" spans="2:11" x14ac:dyDescent="0.25">
      <c r="B32" s="16">
        <f t="shared" si="0"/>
        <v>27</v>
      </c>
      <c r="C32" s="16" t="s">
        <v>165</v>
      </c>
      <c r="D32" s="16" t="s">
        <v>15</v>
      </c>
      <c r="E32" s="2">
        <f>AVERAGE('itajuba 01'!$E36,'itajuba 02'!$E36,'itajuba 03'!$E36)</f>
        <v>4.6633333333333331</v>
      </c>
      <c r="F32" s="2">
        <f>MAX('itajuba 01'!$E36,'itajuba 02'!$E36,'itajuba 03'!$E36)</f>
        <v>5</v>
      </c>
      <c r="G32" s="2">
        <f>MIN('itajuba 01'!$E36,'itajuba 02'!$E36,'itajuba 03'!$E36)</f>
        <v>4</v>
      </c>
      <c r="H32" s="2">
        <f>MEDIAN('itajuba 01'!$E36,'itajuba 02'!$E36,'itajuba 03'!$E36)</f>
        <v>4.99</v>
      </c>
      <c r="I32" s="1">
        <f>AVEDEV('itajuba 01'!$E36,'itajuba 02'!$E36,'itajuba 03'!$E36)</f>
        <v>0.44222222222222235</v>
      </c>
      <c r="J32" s="1">
        <f>_xlfn.STDEV.S('itajuba 01'!$E36,'itajuba 02'!$E36,'itajuba 03'!$E36)</f>
        <v>0.57448527686385475</v>
      </c>
      <c r="K32" s="1">
        <f>_xlfn.VAR.S('itajuba 01'!$E36,'itajuba 02'!$E36,'itajuba 03'!$E36)</f>
        <v>0.33003333333333984</v>
      </c>
    </row>
    <row r="33" spans="2:11" x14ac:dyDescent="0.25">
      <c r="B33" s="16">
        <f t="shared" si="0"/>
        <v>28</v>
      </c>
      <c r="C33" s="16" t="s">
        <v>166</v>
      </c>
      <c r="D33" s="16" t="s">
        <v>15</v>
      </c>
      <c r="E33" s="2">
        <f>AVERAGE('itajuba 01'!$E37,'itajuba 02'!$E37,'itajuba 03'!$E37)</f>
        <v>2.6633333333333336</v>
      </c>
      <c r="F33" s="2">
        <f>MAX('itajuba 01'!$E37,'itajuba 02'!$E37,'itajuba 03'!$E37)</f>
        <v>3</v>
      </c>
      <c r="G33" s="2">
        <f>MIN('itajuba 01'!$E37,'itajuba 02'!$E37,'itajuba 03'!$E37)</f>
        <v>2</v>
      </c>
      <c r="H33" s="2">
        <f>MEDIAN('itajuba 01'!$E37,'itajuba 02'!$E37,'itajuba 03'!$E37)</f>
        <v>2.99</v>
      </c>
      <c r="I33" s="1">
        <f>AVEDEV('itajuba 01'!$E37,'itajuba 02'!$E37,'itajuba 03'!$E37)</f>
        <v>0.44222222222222224</v>
      </c>
      <c r="J33" s="1">
        <f>_xlfn.STDEV.S('itajuba 01'!$E37,'itajuba 02'!$E37,'itajuba 03'!$E37)</f>
        <v>0.57448527686384854</v>
      </c>
      <c r="K33" s="1">
        <f>_xlfn.VAR.S('itajuba 01'!$E37,'itajuba 02'!$E37,'itajuba 03'!$E37)</f>
        <v>0.33003333333333273</v>
      </c>
    </row>
    <row r="34" spans="2:11" x14ac:dyDescent="0.25">
      <c r="B34" s="16">
        <f t="shared" si="0"/>
        <v>29</v>
      </c>
      <c r="C34" s="16" t="s">
        <v>167</v>
      </c>
      <c r="D34" s="16" t="s">
        <v>15</v>
      </c>
      <c r="E34" s="2">
        <f>AVERAGE('itajuba 01'!$E38,'itajuba 02'!$E38,'itajuba 03'!$E38)</f>
        <v>5.93</v>
      </c>
      <c r="F34" s="2">
        <f>MAX('itajuba 01'!$E38,'itajuba 02'!$E38,'itajuba 03'!$E38)</f>
        <v>6.9</v>
      </c>
      <c r="G34" s="2">
        <f>MIN('itajuba 01'!$E38,'itajuba 02'!$E38,'itajuba 03'!$E38)</f>
        <v>4.9000000000000004</v>
      </c>
      <c r="H34" s="2">
        <f>MEDIAN('itajuba 01'!$E38,'itajuba 02'!$E38,'itajuba 03'!$E38)</f>
        <v>5.99</v>
      </c>
      <c r="I34" s="1">
        <f>AVEDEV('itajuba 01'!$E38,'itajuba 02'!$E38,'itajuba 03'!$E38)</f>
        <v>0.68666666666666687</v>
      </c>
      <c r="J34" s="7">
        <f>_xlfn.STDEV.S('itajuba 01'!$E38,'itajuba 02'!$E38,'itajuba 03'!$E38)</f>
        <v>1.0013490899781248</v>
      </c>
      <c r="K34" s="7">
        <f>_xlfn.VAR.S('itajuba 01'!$E38,'itajuba 02'!$E38,'itajuba 03'!$E38)</f>
        <v>1.0027000000000186</v>
      </c>
    </row>
    <row r="35" spans="2:11" x14ac:dyDescent="0.25">
      <c r="B35" s="16">
        <f t="shared" si="0"/>
        <v>30</v>
      </c>
      <c r="C35" s="16" t="s">
        <v>168</v>
      </c>
      <c r="D35" s="16" t="s">
        <v>15</v>
      </c>
      <c r="E35" s="2">
        <f>AVERAGE('itajuba 01'!$E39,'itajuba 02'!$E39,'itajuba 03'!$E39)</f>
        <v>9.5333333333333332</v>
      </c>
      <c r="F35" s="2">
        <f>MAX('itajuba 01'!$E39,'itajuba 02'!$E39,'itajuba 03'!$E39)</f>
        <v>10</v>
      </c>
      <c r="G35" s="2">
        <f>MIN('itajuba 01'!$E39,'itajuba 02'!$E39,'itajuba 03'!$E39)</f>
        <v>8.6</v>
      </c>
      <c r="H35" s="2">
        <f>MEDIAN('itajuba 01'!$E39,'itajuba 02'!$E39,'itajuba 03'!$E39)</f>
        <v>10</v>
      </c>
      <c r="I35" s="1">
        <f>AVEDEV('itajuba 01'!$E39,'itajuba 02'!$E39,'itajuba 03'!$E39)</f>
        <v>0.62222222222222234</v>
      </c>
      <c r="J35" s="1">
        <f>_xlfn.STDEV.S('itajuba 01'!$E39,'itajuba 02'!$E39,'itajuba 03'!$E39)</f>
        <v>0.80829037686547622</v>
      </c>
      <c r="K35" s="1">
        <f>_xlfn.VAR.S('itajuba 01'!$E39,'itajuba 02'!$E39,'itajuba 03'!$E39)</f>
        <v>0.65333333333333365</v>
      </c>
    </row>
    <row r="36" spans="2:11" x14ac:dyDescent="0.25">
      <c r="B36" s="16">
        <f t="shared" si="0"/>
        <v>31</v>
      </c>
      <c r="C36" s="16" t="s">
        <v>169</v>
      </c>
      <c r="D36" s="16" t="s">
        <v>19</v>
      </c>
      <c r="E36" s="2">
        <f>AVERAGE('itajuba 01'!$E40,'itajuba 02'!$E40,'itajuba 03'!$E40)</f>
        <v>5.9633333333333338</v>
      </c>
      <c r="F36" s="2">
        <f>MAX('itajuba 01'!$E40,'itajuba 02'!$E40,'itajuba 03'!$E40)</f>
        <v>6.99</v>
      </c>
      <c r="G36" s="2">
        <f>MIN('itajuba 01'!$E40,'itajuba 02'!$E40,'itajuba 03'!$E40)</f>
        <v>4.9000000000000004</v>
      </c>
      <c r="H36" s="2">
        <f>MEDIAN('itajuba 01'!$E40,'itajuba 02'!$E40,'itajuba 03'!$E40)</f>
        <v>6</v>
      </c>
      <c r="I36" s="1">
        <f>AVEDEV('itajuba 01'!$E40,'itajuba 02'!$E40,'itajuba 03'!$E40)</f>
        <v>0.70888888888888868</v>
      </c>
      <c r="J36" s="1">
        <f>_xlfn.STDEV.S('itajuba 01'!$E40,'itajuba 02'!$E40,'itajuba 03'!$E40)</f>
        <v>1.0454823448214408</v>
      </c>
      <c r="K36" s="1">
        <f>_xlfn.VAR.S('itajuba 01'!$E40,'itajuba 02'!$E40,'itajuba 03'!$E40)</f>
        <v>1.093033333333338</v>
      </c>
    </row>
    <row r="37" spans="2:11" x14ac:dyDescent="0.25">
      <c r="C37" s="5"/>
    </row>
  </sheetData>
  <sheetProtection algorithmName="SHA-512" hashValue="csXWLIGb9HwXky4oS5SCa+ABXHBIXauquIgkkJf80VMVAaGFxjIOBRldvx7QZ88/X9QoQPRAtnZNx14riWBdTw==" saltValue="/n7vxrhsPAb+tLUGe03efA==" spinCount="100000" sheet="1" objects="1" scenarios="1"/>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32</vt:i4>
      </vt:variant>
    </vt:vector>
  </HeadingPairs>
  <TitlesOfParts>
    <vt:vector size="32" baseType="lpstr">
      <vt:lpstr>DESCRIÇAO_PRODUTOS</vt:lpstr>
      <vt:lpstr>COTACAO_PRODUTOS</vt:lpstr>
      <vt:lpstr>Itajuba_cotacoes</vt:lpstr>
      <vt:lpstr>brazopolis_cotacoes</vt:lpstr>
      <vt:lpstr>cristina_cotacoes</vt:lpstr>
      <vt:lpstr>pouso_alegre_cotacoes</vt:lpstr>
      <vt:lpstr>ouro_fino_cotacoes</vt:lpstr>
      <vt:lpstr>cambui_cotacoes</vt:lpstr>
      <vt:lpstr>ITAJUBA_DADOS</vt:lpstr>
      <vt:lpstr>BRAZOPOLIS_DADOS</vt:lpstr>
      <vt:lpstr>CRISTINA_DADOS</vt:lpstr>
      <vt:lpstr>POUSO_ALEGRE_DADOS</vt:lpstr>
      <vt:lpstr>OURO_FINO_DADOS</vt:lpstr>
      <vt:lpstr>CAMBUI_DADOS</vt:lpstr>
      <vt:lpstr>itajuba 01</vt:lpstr>
      <vt:lpstr>itajuba 02</vt:lpstr>
      <vt:lpstr>itajuba 03</vt:lpstr>
      <vt:lpstr>Brazopolis 01</vt:lpstr>
      <vt:lpstr>Brazopolis 02</vt:lpstr>
      <vt:lpstr>Brazopolis 03</vt:lpstr>
      <vt:lpstr>Cristina 01</vt:lpstr>
      <vt:lpstr>Cristina 02</vt:lpstr>
      <vt:lpstr>Cristina 03</vt:lpstr>
      <vt:lpstr>Ouro Fino 01</vt:lpstr>
      <vt:lpstr>Ouro Fino 02</vt:lpstr>
      <vt:lpstr>Ouro Fino 03</vt:lpstr>
      <vt:lpstr>Pouso Alegre 01</vt:lpstr>
      <vt:lpstr>Pouso Alegre 02</vt:lpstr>
      <vt:lpstr>Pouso Alegre 03</vt:lpstr>
      <vt:lpstr>cambui 01</vt:lpstr>
      <vt:lpstr>cambui 02</vt:lpstr>
      <vt:lpstr>cambui 03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dc:creator>
  <cp:lastModifiedBy>Hugo</cp:lastModifiedBy>
  <dcterms:created xsi:type="dcterms:W3CDTF">2016-02-23T19:01:28Z</dcterms:created>
  <dcterms:modified xsi:type="dcterms:W3CDTF">2016-03-21T22:11:40Z</dcterms:modified>
</cp:coreProperties>
</file>