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istema Referencial Preços - março 2016\COTAÇÂO 2 - JUNHO_2016\"/>
    </mc:Choice>
  </mc:AlternateContent>
  <bookViews>
    <workbookView xWindow="0" yWindow="0" windowWidth="12570" windowHeight="8340" tabRatio="844"/>
  </bookViews>
  <sheets>
    <sheet name="DESCRIÇAO_PRODUTOS" sheetId="25" r:id="rId1"/>
    <sheet name="COTACAO_PRODUTOS" sheetId="26" r:id="rId2"/>
    <sheet name="Itajuba_cotacoes" sheetId="27" r:id="rId3"/>
    <sheet name="brazopolis_cotacoes" sheetId="28" r:id="rId4"/>
    <sheet name="cristina_cotacoes" sheetId="29" r:id="rId5"/>
    <sheet name="pouso_alegre_cotacoes" sheetId="30" r:id="rId6"/>
    <sheet name="ouro_fino_cotacoes" sheetId="31" r:id="rId7"/>
    <sheet name="cambui_cotacoes" sheetId="32" r:id="rId8"/>
    <sheet name="ITAJUBA_DADOS" sheetId="19" r:id="rId9"/>
    <sheet name="BRAZOPOLIS_DADOS" sheetId="20" r:id="rId10"/>
    <sheet name="CRISTINA_DADOS" sheetId="21" r:id="rId11"/>
    <sheet name="POUSO_ALEGRE_DADOS" sheetId="22" r:id="rId12"/>
    <sheet name="OURO_FINO_DADOS" sheetId="23" r:id="rId13"/>
    <sheet name="CAMBUI_DADOS" sheetId="24" r:id="rId14"/>
    <sheet name="itajuba 01" sheetId="1" r:id="rId15"/>
    <sheet name="itajuba 02" sheetId="2" r:id="rId16"/>
    <sheet name="itajuba 03" sheetId="3" r:id="rId17"/>
    <sheet name="Brazopolis 01" sheetId="4" r:id="rId18"/>
    <sheet name="Brazopolis 02" sheetId="5" r:id="rId19"/>
    <sheet name="Brazopolis 03" sheetId="6" r:id="rId20"/>
    <sheet name="Cristina 01" sheetId="7" r:id="rId21"/>
    <sheet name="Cristina 02" sheetId="8" r:id="rId22"/>
    <sheet name="Cristina 03" sheetId="9" r:id="rId23"/>
    <sheet name="Ouro Fino 01" sheetId="10" r:id="rId24"/>
    <sheet name="Ouro Fino 02" sheetId="11" r:id="rId25"/>
    <sheet name="Ouro Fino 03" sheetId="12" r:id="rId26"/>
    <sheet name="Pouso Alegre 01" sheetId="13" r:id="rId27"/>
    <sheet name="Pouso Alegre 02" sheetId="14" r:id="rId28"/>
    <sheet name="Pouso Alegre 03" sheetId="15" r:id="rId29"/>
    <sheet name="cambui 01" sheetId="16" r:id="rId30"/>
    <sheet name="cambui 02" sheetId="17" r:id="rId31"/>
    <sheet name="cambui 03" sheetId="18" r:id="rId32"/>
  </sheets>
  <calcPr calcId="152511"/>
</workbook>
</file>

<file path=xl/calcChain.xml><?xml version="1.0" encoding="utf-8"?>
<calcChain xmlns="http://schemas.openxmlformats.org/spreadsheetml/2006/main">
  <c r="E6" i="25" l="1"/>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5" i="25"/>
  <c r="AA10" i="26"/>
  <c r="AA11" i="26"/>
  <c r="AA12" i="26"/>
  <c r="AA18" i="26"/>
  <c r="AA19" i="26"/>
  <c r="AA21" i="26"/>
  <c r="AA25" i="26"/>
  <c r="AA26" i="26"/>
  <c r="AA38" i="26"/>
  <c r="AA39" i="26"/>
  <c r="Z10" i="26"/>
  <c r="Z11" i="26"/>
  <c r="Z12" i="26"/>
  <c r="Z18" i="26"/>
  <c r="Z19" i="26"/>
  <c r="Z22" i="26"/>
  <c r="Z25" i="26"/>
  <c r="Z26" i="26"/>
  <c r="Z39" i="26"/>
  <c r="Y10" i="26"/>
  <c r="Y11" i="26"/>
  <c r="Y12" i="26"/>
  <c r="Y18" i="26"/>
  <c r="Y19" i="26"/>
  <c r="Y21" i="26"/>
  <c r="Y25" i="26"/>
  <c r="Y33" i="26"/>
  <c r="Y39" i="26"/>
  <c r="X6" i="26"/>
  <c r="X7" i="26"/>
  <c r="X8" i="26"/>
  <c r="X9" i="26"/>
  <c r="X10" i="26"/>
  <c r="X11" i="26"/>
  <c r="X12" i="26"/>
  <c r="X13" i="26"/>
  <c r="X14" i="26"/>
  <c r="X15" i="26"/>
  <c r="X16" i="26"/>
  <c r="X17" i="26"/>
  <c r="X18" i="26"/>
  <c r="X19" i="26"/>
  <c r="X20" i="26"/>
  <c r="X21" i="26"/>
  <c r="X22" i="26"/>
  <c r="X23" i="26"/>
  <c r="X24" i="26"/>
  <c r="X25" i="26"/>
  <c r="X26" i="26"/>
  <c r="X27" i="26"/>
  <c r="X28" i="26"/>
  <c r="X29" i="26"/>
  <c r="X30" i="26"/>
  <c r="X31" i="26"/>
  <c r="X32" i="26"/>
  <c r="X33" i="26"/>
  <c r="X34" i="26"/>
  <c r="X35" i="26"/>
  <c r="X36" i="26"/>
  <c r="X37" i="26"/>
  <c r="X38" i="26"/>
  <c r="X39" i="26"/>
  <c r="X40" i="26"/>
  <c r="X41" i="26"/>
  <c r="W6" i="26"/>
  <c r="W7" i="26"/>
  <c r="W8" i="26"/>
  <c r="W9" i="26"/>
  <c r="W10" i="26"/>
  <c r="W11" i="26"/>
  <c r="W12" i="26"/>
  <c r="W13" i="26"/>
  <c r="W14" i="26"/>
  <c r="W15" i="26"/>
  <c r="W16" i="26"/>
  <c r="W17" i="26"/>
  <c r="W18" i="26"/>
  <c r="W19" i="26"/>
  <c r="W20" i="26"/>
  <c r="W21" i="26"/>
  <c r="W22" i="26"/>
  <c r="W23" i="26"/>
  <c r="W24" i="26"/>
  <c r="W25" i="26"/>
  <c r="W26" i="26"/>
  <c r="W27" i="26"/>
  <c r="W28" i="26"/>
  <c r="W29" i="26"/>
  <c r="W30" i="26"/>
  <c r="W31" i="26"/>
  <c r="W32" i="26"/>
  <c r="W33" i="26"/>
  <c r="W34" i="26"/>
  <c r="W35" i="26"/>
  <c r="W36" i="26"/>
  <c r="W37" i="26"/>
  <c r="W38" i="26"/>
  <c r="W39" i="26"/>
  <c r="W40" i="26"/>
  <c r="W41" i="26"/>
  <c r="V6" i="26"/>
  <c r="V7" i="26"/>
  <c r="V8" i="26"/>
  <c r="V9" i="26"/>
  <c r="V10" i="26"/>
  <c r="V11" i="26"/>
  <c r="V12" i="26"/>
  <c r="V13" i="26"/>
  <c r="V14" i="26"/>
  <c r="V15" i="26"/>
  <c r="V16" i="26"/>
  <c r="V17" i="26"/>
  <c r="V18" i="26"/>
  <c r="V19" i="26"/>
  <c r="V20" i="26"/>
  <c r="V21" i="26"/>
  <c r="V22" i="26"/>
  <c r="V23" i="26"/>
  <c r="V24" i="26"/>
  <c r="V25" i="26"/>
  <c r="V26" i="26"/>
  <c r="V27" i="26"/>
  <c r="V28" i="26"/>
  <c r="V29" i="26"/>
  <c r="V30" i="26"/>
  <c r="V31" i="26"/>
  <c r="V32" i="26"/>
  <c r="V33" i="26"/>
  <c r="V34" i="26"/>
  <c r="V35" i="26"/>
  <c r="V36" i="26"/>
  <c r="V37" i="26"/>
  <c r="V38" i="26"/>
  <c r="V39" i="26"/>
  <c r="V40" i="26"/>
  <c r="V41" i="26"/>
  <c r="U6" i="26"/>
  <c r="U7" i="26"/>
  <c r="U8" i="26"/>
  <c r="U9" i="26"/>
  <c r="U10" i="26"/>
  <c r="U11" i="26"/>
  <c r="U12" i="26"/>
  <c r="U13" i="26"/>
  <c r="U14" i="26"/>
  <c r="U15" i="26"/>
  <c r="U16" i="26"/>
  <c r="U17" i="26"/>
  <c r="U18" i="26"/>
  <c r="U19" i="26"/>
  <c r="U20" i="26"/>
  <c r="U21" i="26"/>
  <c r="U22" i="26"/>
  <c r="U23" i="26"/>
  <c r="U24" i="26"/>
  <c r="U25" i="26"/>
  <c r="U26" i="26"/>
  <c r="U27" i="26"/>
  <c r="U28" i="26"/>
  <c r="U29" i="26"/>
  <c r="U30" i="26"/>
  <c r="U31" i="26"/>
  <c r="U32" i="26"/>
  <c r="U33" i="26"/>
  <c r="U34" i="26"/>
  <c r="U35" i="26"/>
  <c r="U36" i="26"/>
  <c r="U37" i="26"/>
  <c r="U38" i="26"/>
  <c r="U39" i="26"/>
  <c r="U40" i="26"/>
  <c r="U41" i="26"/>
  <c r="T6" i="26"/>
  <c r="T7" i="26"/>
  <c r="T8" i="26"/>
  <c r="T9" i="26"/>
  <c r="T10" i="26"/>
  <c r="T11" i="26"/>
  <c r="T12" i="26"/>
  <c r="T13" i="26"/>
  <c r="T14" i="26"/>
  <c r="T15" i="26"/>
  <c r="T16" i="26"/>
  <c r="T17" i="26"/>
  <c r="T18" i="26"/>
  <c r="T19" i="26"/>
  <c r="T20" i="26"/>
  <c r="T21" i="26"/>
  <c r="T22" i="26"/>
  <c r="T23" i="26"/>
  <c r="T24" i="26"/>
  <c r="T25" i="26"/>
  <c r="T26" i="26"/>
  <c r="T27" i="26"/>
  <c r="T28" i="26"/>
  <c r="T29" i="26"/>
  <c r="T30" i="26"/>
  <c r="T31" i="26"/>
  <c r="T32" i="26"/>
  <c r="T33" i="26"/>
  <c r="T34" i="26"/>
  <c r="T35" i="26"/>
  <c r="T36" i="26"/>
  <c r="T37" i="26"/>
  <c r="T38" i="26"/>
  <c r="T39" i="26"/>
  <c r="T40" i="26"/>
  <c r="T41" i="26"/>
  <c r="S6" i="26"/>
  <c r="S7" i="26"/>
  <c r="S8" i="26"/>
  <c r="S9" i="26"/>
  <c r="S10" i="26"/>
  <c r="S11" i="26"/>
  <c r="S12" i="26"/>
  <c r="S13" i="26"/>
  <c r="S14" i="26"/>
  <c r="S15" i="26"/>
  <c r="S16" i="26"/>
  <c r="S17" i="26"/>
  <c r="S18" i="26"/>
  <c r="S19" i="26"/>
  <c r="S20" i="26"/>
  <c r="S21" i="26"/>
  <c r="S22" i="26"/>
  <c r="S23" i="26"/>
  <c r="S24" i="26"/>
  <c r="S25" i="26"/>
  <c r="S26" i="26"/>
  <c r="S27" i="26"/>
  <c r="S28" i="26"/>
  <c r="S29" i="26"/>
  <c r="S30" i="26"/>
  <c r="S31" i="26"/>
  <c r="S32" i="26"/>
  <c r="S33" i="26"/>
  <c r="S34" i="26"/>
  <c r="S35" i="26"/>
  <c r="S36" i="26"/>
  <c r="S37" i="26"/>
  <c r="S38" i="26"/>
  <c r="S39" i="26"/>
  <c r="S40" i="26"/>
  <c r="S41" i="26"/>
  <c r="R6" i="26"/>
  <c r="R7" i="26"/>
  <c r="R8" i="26"/>
  <c r="R9" i="26"/>
  <c r="R10" i="26"/>
  <c r="R11" i="26"/>
  <c r="R12" i="26"/>
  <c r="R13" i="26"/>
  <c r="R14" i="26"/>
  <c r="R15" i="26"/>
  <c r="R16"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Q6" i="26"/>
  <c r="Q7" i="26"/>
  <c r="Q8" i="26"/>
  <c r="Q9" i="26"/>
  <c r="Q10" i="26"/>
  <c r="Q11" i="26"/>
  <c r="Q12" i="26"/>
  <c r="Q13" i="26"/>
  <c r="Q14" i="26"/>
  <c r="Q15" i="26"/>
  <c r="Q16" i="26"/>
  <c r="Q17" i="26"/>
  <c r="Q18" i="26"/>
  <c r="Q19" i="26"/>
  <c r="Q20" i="26"/>
  <c r="Q21" i="26"/>
  <c r="Q22" i="26"/>
  <c r="Q23" i="26"/>
  <c r="Q24" i="26"/>
  <c r="Q25" i="26"/>
  <c r="Q26" i="26"/>
  <c r="Q27" i="26"/>
  <c r="Q28" i="26"/>
  <c r="Q29" i="26"/>
  <c r="Q30" i="26"/>
  <c r="Q31" i="26"/>
  <c r="Q32" i="26"/>
  <c r="Q33" i="26"/>
  <c r="Q34" i="26"/>
  <c r="Q35" i="26"/>
  <c r="Q36" i="26"/>
  <c r="Q37" i="26"/>
  <c r="Q38" i="26"/>
  <c r="Q39" i="26"/>
  <c r="Q40" i="26"/>
  <c r="Q41" i="26"/>
  <c r="P6" i="26"/>
  <c r="P7" i="26"/>
  <c r="P8" i="26"/>
  <c r="P9" i="26"/>
  <c r="P10" i="26"/>
  <c r="P11" i="26"/>
  <c r="P12" i="26"/>
  <c r="P13" i="26"/>
  <c r="P14" i="26"/>
  <c r="P15" i="26"/>
  <c r="P16" i="26"/>
  <c r="P17" i="26"/>
  <c r="P18" i="26"/>
  <c r="P19" i="26"/>
  <c r="P20" i="26"/>
  <c r="P21" i="26"/>
  <c r="P22" i="26"/>
  <c r="P23" i="26"/>
  <c r="P24" i="26"/>
  <c r="P25" i="26"/>
  <c r="P26" i="26"/>
  <c r="P27" i="26"/>
  <c r="P28" i="26"/>
  <c r="P29" i="26"/>
  <c r="P30" i="26"/>
  <c r="P31" i="26"/>
  <c r="P32" i="26"/>
  <c r="P33" i="26"/>
  <c r="P34" i="26"/>
  <c r="P35" i="26"/>
  <c r="P36" i="26"/>
  <c r="P37" i="26"/>
  <c r="P38" i="26"/>
  <c r="P39" i="26"/>
  <c r="P40" i="26"/>
  <c r="P41" i="26"/>
  <c r="O6" i="2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36" i="26"/>
  <c r="O37" i="26"/>
  <c r="O38" i="26"/>
  <c r="O39" i="26"/>
  <c r="O40" i="26"/>
  <c r="O41" i="26"/>
  <c r="N6" i="26"/>
  <c r="AA6" i="26" s="1"/>
  <c r="N7" i="26"/>
  <c r="AA7" i="26" s="1"/>
  <c r="N8" i="26"/>
  <c r="N9" i="26"/>
  <c r="N10" i="26"/>
  <c r="N11" i="26"/>
  <c r="N12" i="26"/>
  <c r="N13" i="26"/>
  <c r="AA13" i="26" s="1"/>
  <c r="N14" i="26"/>
  <c r="AA14" i="26" s="1"/>
  <c r="N15" i="26"/>
  <c r="N16" i="26"/>
  <c r="N17" i="26"/>
  <c r="N18" i="26"/>
  <c r="N19" i="26"/>
  <c r="N20" i="26"/>
  <c r="Y20" i="26" s="1"/>
  <c r="N21" i="26"/>
  <c r="Z21" i="26" s="1"/>
  <c r="N22" i="26"/>
  <c r="N23" i="26"/>
  <c r="N24" i="26"/>
  <c r="N25" i="26"/>
  <c r="N26" i="26"/>
  <c r="Y26" i="26" s="1"/>
  <c r="N27" i="26"/>
  <c r="N28" i="26"/>
  <c r="N29" i="26"/>
  <c r="N30" i="26"/>
  <c r="N31" i="26"/>
  <c r="N32" i="26"/>
  <c r="N33" i="26"/>
  <c r="N34" i="26"/>
  <c r="N35" i="26"/>
  <c r="N36" i="26"/>
  <c r="Z36" i="26" s="1"/>
  <c r="N37" i="26"/>
  <c r="N38" i="26"/>
  <c r="Z38" i="26" s="1"/>
  <c r="N39" i="26"/>
  <c r="N40" i="26"/>
  <c r="N41" i="26"/>
  <c r="Z41" i="26" s="1"/>
  <c r="M6" i="26"/>
  <c r="M7" i="26"/>
  <c r="M8" i="26"/>
  <c r="M9" i="26"/>
  <c r="M10" i="26"/>
  <c r="M11" i="26"/>
  <c r="M12" i="26"/>
  <c r="M13" i="26"/>
  <c r="M14" i="26"/>
  <c r="M15" i="26"/>
  <c r="M16" i="26"/>
  <c r="M17" i="26"/>
  <c r="M18" i="26"/>
  <c r="M19" i="26"/>
  <c r="M20" i="26"/>
  <c r="M21" i="26"/>
  <c r="M22" i="26"/>
  <c r="M23" i="26"/>
  <c r="M24" i="26"/>
  <c r="M25" i="26"/>
  <c r="M26" i="26"/>
  <c r="M27" i="26"/>
  <c r="M28" i="26"/>
  <c r="M29" i="26"/>
  <c r="M30" i="26"/>
  <c r="M31" i="26"/>
  <c r="M32" i="26"/>
  <c r="M33" i="26"/>
  <c r="M34" i="26"/>
  <c r="M35" i="26"/>
  <c r="M36" i="26"/>
  <c r="M37" i="26"/>
  <c r="M38" i="26"/>
  <c r="M39" i="26"/>
  <c r="M40" i="26"/>
  <c r="M41" i="26"/>
  <c r="L6" i="26"/>
  <c r="L7" i="26"/>
  <c r="L8" i="26"/>
  <c r="AA8" i="26" s="1"/>
  <c r="L9" i="26"/>
  <c r="L10" i="26"/>
  <c r="L11" i="26"/>
  <c r="L12" i="26"/>
  <c r="L13" i="26"/>
  <c r="L14" i="26"/>
  <c r="L15" i="26"/>
  <c r="L16" i="26"/>
  <c r="L17" i="26"/>
  <c r="L18" i="26"/>
  <c r="L19" i="26"/>
  <c r="L20" i="26"/>
  <c r="L21" i="26"/>
  <c r="L22" i="26"/>
  <c r="L23" i="26"/>
  <c r="L24" i="26"/>
  <c r="L25" i="26"/>
  <c r="L26" i="26"/>
  <c r="L27" i="26"/>
  <c r="L28" i="26"/>
  <c r="L29" i="26"/>
  <c r="L30" i="26"/>
  <c r="AA30" i="26" s="1"/>
  <c r="L31" i="26"/>
  <c r="L32" i="26"/>
  <c r="L33" i="26"/>
  <c r="Z33" i="26" s="1"/>
  <c r="L34" i="26"/>
  <c r="L35" i="26"/>
  <c r="L36" i="26"/>
  <c r="L37" i="26"/>
  <c r="L38" i="26"/>
  <c r="L39" i="26"/>
  <c r="L40" i="26"/>
  <c r="L41" i="26"/>
  <c r="K6" i="26"/>
  <c r="K7" i="26"/>
  <c r="K8" i="26"/>
  <c r="K9" i="26"/>
  <c r="K10" i="26"/>
  <c r="K11" i="26"/>
  <c r="K12" i="26"/>
  <c r="K13" i="26"/>
  <c r="K14" i="26"/>
  <c r="K15" i="26"/>
  <c r="K16" i="26"/>
  <c r="K17" i="26"/>
  <c r="K18" i="26"/>
  <c r="K19" i="26"/>
  <c r="K20" i="26"/>
  <c r="K21" i="26"/>
  <c r="K22" i="26"/>
  <c r="K23" i="26"/>
  <c r="K24" i="26"/>
  <c r="K25" i="26"/>
  <c r="K26" i="26"/>
  <c r="K27" i="26"/>
  <c r="K28" i="26"/>
  <c r="AA28" i="26" s="1"/>
  <c r="K29" i="26"/>
  <c r="K30" i="26"/>
  <c r="K31" i="26"/>
  <c r="K32" i="26"/>
  <c r="K33" i="26"/>
  <c r="K34" i="26"/>
  <c r="K35" i="26"/>
  <c r="K36" i="26"/>
  <c r="K37" i="26"/>
  <c r="K38" i="26"/>
  <c r="K39" i="26"/>
  <c r="K40" i="26"/>
  <c r="K41" i="26"/>
  <c r="J6" i="26"/>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I6"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H6" i="26"/>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G6" i="26"/>
  <c r="G7" i="26"/>
  <c r="G8" i="26"/>
  <c r="G9" i="26"/>
  <c r="G10" i="26"/>
  <c r="G11" i="26"/>
  <c r="G12" i="26"/>
  <c r="G13" i="26"/>
  <c r="G14" i="26"/>
  <c r="G15" i="26"/>
  <c r="G16" i="26"/>
  <c r="G17" i="26"/>
  <c r="G18" i="26"/>
  <c r="G19" i="26"/>
  <c r="G20" i="26"/>
  <c r="G21" i="26"/>
  <c r="G22" i="26"/>
  <c r="G23" i="26"/>
  <c r="Y23" i="26" s="1"/>
  <c r="G24" i="26"/>
  <c r="G25" i="26"/>
  <c r="G26" i="26"/>
  <c r="G27" i="26"/>
  <c r="G28" i="26"/>
  <c r="G29" i="26"/>
  <c r="G30" i="26"/>
  <c r="G31" i="26"/>
  <c r="G32" i="26"/>
  <c r="G33" i="26"/>
  <c r="G34" i="26"/>
  <c r="G35" i="26"/>
  <c r="G36" i="26"/>
  <c r="G37" i="26"/>
  <c r="G38" i="26"/>
  <c r="G39" i="26"/>
  <c r="G40" i="26"/>
  <c r="G41" i="26"/>
  <c r="C9" i="26"/>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C40" i="26" s="1"/>
  <c r="C41" i="26" s="1"/>
  <c r="C8" i="26"/>
  <c r="C7" i="26"/>
  <c r="C6" i="26"/>
  <c r="W5" i="26"/>
  <c r="V5" i="26"/>
  <c r="U5" i="26"/>
  <c r="T5" i="26"/>
  <c r="S5" i="26"/>
  <c r="R5" i="26"/>
  <c r="Q5" i="26"/>
  <c r="P5" i="26"/>
  <c r="O5" i="26"/>
  <c r="N5" i="26"/>
  <c r="M5" i="26"/>
  <c r="L5" i="26"/>
  <c r="K5" i="26"/>
  <c r="J5" i="26"/>
  <c r="I5" i="26"/>
  <c r="H5" i="26"/>
  <c r="G5" i="26"/>
  <c r="H7" i="27"/>
  <c r="H8" i="27"/>
  <c r="H9" i="27"/>
  <c r="H11" i="27"/>
  <c r="H12" i="27"/>
  <c r="H13" i="27"/>
  <c r="H14" i="27"/>
  <c r="H15" i="27"/>
  <c r="H18" i="27"/>
  <c r="H19" i="27"/>
  <c r="H20" i="27"/>
  <c r="H21" i="27"/>
  <c r="H22" i="27"/>
  <c r="H24" i="27"/>
  <c r="H26" i="27"/>
  <c r="H27" i="27"/>
  <c r="H29" i="27"/>
  <c r="H30" i="27"/>
  <c r="H31" i="27"/>
  <c r="H34" i="27"/>
  <c r="H37" i="27"/>
  <c r="H39" i="27"/>
  <c r="H40" i="27"/>
  <c r="H41" i="27"/>
  <c r="H42"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E7" i="27"/>
  <c r="E8" i="27"/>
  <c r="E9" i="27"/>
  <c r="E10" i="27"/>
  <c r="H10" i="27" s="1"/>
  <c r="E11" i="27"/>
  <c r="E12" i="27"/>
  <c r="E13" i="27"/>
  <c r="E14" i="27"/>
  <c r="E15" i="27"/>
  <c r="E16" i="27"/>
  <c r="E17" i="27"/>
  <c r="E18" i="27"/>
  <c r="E19" i="27"/>
  <c r="E20" i="27"/>
  <c r="E21" i="27"/>
  <c r="E22" i="27"/>
  <c r="E23" i="27"/>
  <c r="E24" i="27"/>
  <c r="E25" i="27"/>
  <c r="E26" i="27"/>
  <c r="E27" i="27"/>
  <c r="E28" i="27"/>
  <c r="E29" i="27"/>
  <c r="E30" i="27"/>
  <c r="E31" i="27"/>
  <c r="E32" i="27"/>
  <c r="E33" i="27"/>
  <c r="E34" i="27"/>
  <c r="E35" i="27"/>
  <c r="H35" i="27" s="1"/>
  <c r="E36" i="27"/>
  <c r="E37" i="27"/>
  <c r="E38" i="27"/>
  <c r="H38" i="27" s="1"/>
  <c r="E39" i="27"/>
  <c r="E40" i="27"/>
  <c r="E41" i="27"/>
  <c r="E42" i="27"/>
  <c r="G6" i="27"/>
  <c r="F6" i="27"/>
  <c r="E6" i="27"/>
  <c r="H7" i="28"/>
  <c r="H8" i="28"/>
  <c r="H11" i="28"/>
  <c r="H12" i="28"/>
  <c r="H13" i="28"/>
  <c r="H14" i="28"/>
  <c r="H15" i="28"/>
  <c r="H18" i="28"/>
  <c r="H19" i="28"/>
  <c r="H20" i="28"/>
  <c r="H21" i="28"/>
  <c r="H22" i="28"/>
  <c r="H26" i="28"/>
  <c r="H27" i="28"/>
  <c r="H35" i="28"/>
  <c r="H37" i="28"/>
  <c r="H39" i="28"/>
  <c r="H40" i="28"/>
  <c r="H42" i="28"/>
  <c r="G7" i="28"/>
  <c r="G8" i="28"/>
  <c r="G9" i="28"/>
  <c r="H9" i="28" s="1"/>
  <c r="G10" i="28"/>
  <c r="G11" i="28"/>
  <c r="G12" i="28"/>
  <c r="G13" i="28"/>
  <c r="G14" i="28"/>
  <c r="G15" i="28"/>
  <c r="G16" i="28"/>
  <c r="H16" i="28" s="1"/>
  <c r="G17" i="28"/>
  <c r="G18" i="28"/>
  <c r="G19" i="28"/>
  <c r="G20" i="28"/>
  <c r="G21" i="28"/>
  <c r="G22" i="28"/>
  <c r="G23" i="28"/>
  <c r="H23" i="28" s="1"/>
  <c r="G24" i="28"/>
  <c r="H24" i="28" s="1"/>
  <c r="G25" i="28"/>
  <c r="G26" i="28"/>
  <c r="G27" i="28"/>
  <c r="G28" i="28"/>
  <c r="H28" i="28" s="1"/>
  <c r="G29" i="28"/>
  <c r="G30" i="28"/>
  <c r="G31" i="28"/>
  <c r="H31" i="28" s="1"/>
  <c r="G32" i="28"/>
  <c r="G33" i="28"/>
  <c r="H33" i="28" s="1"/>
  <c r="G34" i="28"/>
  <c r="H34" i="28" s="1"/>
  <c r="G35" i="28"/>
  <c r="G36" i="28"/>
  <c r="G37" i="28"/>
  <c r="G38" i="28"/>
  <c r="G39" i="28"/>
  <c r="G40" i="28"/>
  <c r="G41" i="28"/>
  <c r="H41" i="28" s="1"/>
  <c r="G42" i="28"/>
  <c r="F7" i="28"/>
  <c r="F8" i="28"/>
  <c r="F9" i="28"/>
  <c r="F10" i="28"/>
  <c r="F11" i="28"/>
  <c r="F12" i="28"/>
  <c r="F13" i="28"/>
  <c r="F14" i="28"/>
  <c r="F15" i="28"/>
  <c r="F16" i="28"/>
  <c r="F17" i="28"/>
  <c r="F18" i="28"/>
  <c r="F19" i="28"/>
  <c r="F20" i="28"/>
  <c r="F21" i="28"/>
  <c r="F22" i="28"/>
  <c r="F23" i="28"/>
  <c r="F24" i="28"/>
  <c r="F25" i="28"/>
  <c r="F26" i="28"/>
  <c r="F27" i="28"/>
  <c r="F28" i="28"/>
  <c r="F29" i="28"/>
  <c r="H29" i="28" s="1"/>
  <c r="F30" i="28"/>
  <c r="H30" i="28" s="1"/>
  <c r="F31" i="28"/>
  <c r="F32" i="28"/>
  <c r="F33" i="28"/>
  <c r="F34" i="28"/>
  <c r="F35" i="28"/>
  <c r="F36" i="28"/>
  <c r="F37" i="28"/>
  <c r="F38" i="28"/>
  <c r="F39" i="28"/>
  <c r="F40" i="28"/>
  <c r="F41" i="28"/>
  <c r="F42"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G6" i="28"/>
  <c r="F6" i="28"/>
  <c r="E6" i="28"/>
  <c r="H9" i="29"/>
  <c r="H11" i="29"/>
  <c r="H12" i="29"/>
  <c r="H13" i="29"/>
  <c r="H18" i="29"/>
  <c r="H19" i="29"/>
  <c r="H20" i="29"/>
  <c r="H21" i="29"/>
  <c r="H24" i="29"/>
  <c r="H26" i="29"/>
  <c r="H30" i="29"/>
  <c r="H31" i="29"/>
  <c r="H34" i="29"/>
  <c r="H35" i="29"/>
  <c r="H40"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F7" i="29"/>
  <c r="H7" i="29" s="1"/>
  <c r="F8" i="29"/>
  <c r="H8" i="29" s="1"/>
  <c r="F9" i="29"/>
  <c r="F10" i="29"/>
  <c r="F11" i="29"/>
  <c r="F12" i="29"/>
  <c r="F13" i="29"/>
  <c r="F14" i="29"/>
  <c r="H14" i="29" s="1"/>
  <c r="F15" i="29"/>
  <c r="H15" i="29" s="1"/>
  <c r="F16" i="29"/>
  <c r="F17" i="29"/>
  <c r="F18" i="29"/>
  <c r="F19" i="29"/>
  <c r="F20" i="29"/>
  <c r="F21" i="29"/>
  <c r="F22" i="29"/>
  <c r="H22" i="29" s="1"/>
  <c r="F23" i="29"/>
  <c r="F24" i="29"/>
  <c r="F25" i="29"/>
  <c r="F26" i="29"/>
  <c r="F27" i="29"/>
  <c r="H27" i="29" s="1"/>
  <c r="F28" i="29"/>
  <c r="F29" i="29"/>
  <c r="H29" i="29" s="1"/>
  <c r="F30" i="29"/>
  <c r="F31" i="29"/>
  <c r="F32" i="29"/>
  <c r="F33" i="29"/>
  <c r="F34" i="29"/>
  <c r="F35" i="29"/>
  <c r="F36" i="29"/>
  <c r="F37" i="29"/>
  <c r="H37" i="29" s="1"/>
  <c r="F38" i="29"/>
  <c r="F39" i="29"/>
  <c r="H39" i="29" s="1"/>
  <c r="F40" i="29"/>
  <c r="F41" i="29"/>
  <c r="H41" i="29" s="1"/>
  <c r="F42" i="29"/>
  <c r="H42" i="29" s="1"/>
  <c r="E7" i="29"/>
  <c r="E8" i="29"/>
  <c r="E9" i="29"/>
  <c r="E10" i="29"/>
  <c r="E11" i="29"/>
  <c r="E12" i="29"/>
  <c r="E13" i="29"/>
  <c r="E14" i="29"/>
  <c r="E15" i="29"/>
  <c r="E16" i="29"/>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G6" i="29"/>
  <c r="F6" i="29"/>
  <c r="E6" i="29"/>
  <c r="H7" i="30"/>
  <c r="H8" i="30"/>
  <c r="H9" i="30"/>
  <c r="H10" i="30"/>
  <c r="H11" i="30"/>
  <c r="H12" i="30"/>
  <c r="H13" i="30"/>
  <c r="H14" i="30"/>
  <c r="H15" i="30"/>
  <c r="H16" i="30"/>
  <c r="H17" i="30"/>
  <c r="H18" i="30"/>
  <c r="H19" i="30"/>
  <c r="H20" i="30"/>
  <c r="H21" i="30"/>
  <c r="H22" i="30"/>
  <c r="H23" i="30"/>
  <c r="H24" i="30"/>
  <c r="H25" i="30"/>
  <c r="H26" i="30"/>
  <c r="H27" i="30"/>
  <c r="H29" i="30"/>
  <c r="H30" i="30"/>
  <c r="H31" i="30"/>
  <c r="H34" i="30"/>
  <c r="H35" i="30"/>
  <c r="H37" i="30"/>
  <c r="H38" i="30"/>
  <c r="H39" i="30"/>
  <c r="H40" i="30"/>
  <c r="H41" i="30"/>
  <c r="H42" i="30"/>
  <c r="G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F7" i="30"/>
  <c r="F8" i="30"/>
  <c r="F9" i="30"/>
  <c r="F10" i="30"/>
  <c r="F11" i="30"/>
  <c r="F12" i="30"/>
  <c r="F13" i="30"/>
  <c r="F14" i="30"/>
  <c r="F15" i="30"/>
  <c r="F16" i="30"/>
  <c r="F17" i="30"/>
  <c r="F18" i="30"/>
  <c r="F19" i="30"/>
  <c r="F20" i="30"/>
  <c r="F21" i="30"/>
  <c r="F22" i="30"/>
  <c r="F23" i="30"/>
  <c r="F24" i="30"/>
  <c r="F25" i="30"/>
  <c r="F26" i="30"/>
  <c r="F27" i="30"/>
  <c r="F28" i="30"/>
  <c r="F29" i="30"/>
  <c r="F30" i="30"/>
  <c r="F31" i="30"/>
  <c r="F32" i="30"/>
  <c r="H32" i="30" s="1"/>
  <c r="F33" i="30"/>
  <c r="F34" i="30"/>
  <c r="F35" i="30"/>
  <c r="F36" i="30"/>
  <c r="F37" i="30"/>
  <c r="F38" i="30"/>
  <c r="F39" i="30"/>
  <c r="F40" i="30"/>
  <c r="F41" i="30"/>
  <c r="F42" i="30"/>
  <c r="E7" i="30"/>
  <c r="E8" i="30"/>
  <c r="E9" i="30"/>
  <c r="E10" i="30"/>
  <c r="E11" i="30"/>
  <c r="E12" i="30"/>
  <c r="E13" i="30"/>
  <c r="E14" i="30"/>
  <c r="E15" i="30"/>
  <c r="E16" i="30"/>
  <c r="E17" i="30"/>
  <c r="E18" i="30"/>
  <c r="E19" i="30"/>
  <c r="E20" i="30"/>
  <c r="E21" i="30"/>
  <c r="E22" i="30"/>
  <c r="E23" i="30"/>
  <c r="E24" i="30"/>
  <c r="E25" i="30"/>
  <c r="E26" i="30"/>
  <c r="E27" i="30"/>
  <c r="E28" i="30"/>
  <c r="H28" i="30" s="1"/>
  <c r="E29" i="30"/>
  <c r="E30" i="30"/>
  <c r="E31" i="30"/>
  <c r="E32" i="30"/>
  <c r="E33" i="30"/>
  <c r="H33" i="30" s="1"/>
  <c r="E34" i="30"/>
  <c r="E35" i="30"/>
  <c r="E36" i="30"/>
  <c r="H36" i="30" s="1"/>
  <c r="E37" i="30"/>
  <c r="E38" i="30"/>
  <c r="E39" i="30"/>
  <c r="E40" i="30"/>
  <c r="E41" i="30"/>
  <c r="E42" i="30"/>
  <c r="G6" i="30"/>
  <c r="F6" i="30"/>
  <c r="E6" i="30"/>
  <c r="H7" i="31"/>
  <c r="H8" i="31"/>
  <c r="H9" i="31"/>
  <c r="H10" i="31"/>
  <c r="H11" i="31"/>
  <c r="H12" i="31"/>
  <c r="H13" i="31"/>
  <c r="H14" i="31"/>
  <c r="H15" i="31"/>
  <c r="H16" i="31"/>
  <c r="H17" i="31"/>
  <c r="H18" i="31"/>
  <c r="H19" i="31"/>
  <c r="H20" i="31"/>
  <c r="H21" i="31"/>
  <c r="H22" i="31"/>
  <c r="H23" i="31"/>
  <c r="H24" i="31"/>
  <c r="H25" i="31"/>
  <c r="H26" i="31"/>
  <c r="H27" i="31"/>
  <c r="H29" i="31"/>
  <c r="H30" i="31"/>
  <c r="H31" i="31"/>
  <c r="H32" i="31"/>
  <c r="H34" i="31"/>
  <c r="H35" i="31"/>
  <c r="H37" i="31"/>
  <c r="H38" i="31"/>
  <c r="H39" i="31"/>
  <c r="H40" i="31"/>
  <c r="H41" i="31"/>
  <c r="H42"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H36" i="31" s="1"/>
  <c r="E37" i="31"/>
  <c r="E38" i="31"/>
  <c r="E39" i="31"/>
  <c r="E40" i="31"/>
  <c r="E41" i="31"/>
  <c r="E42" i="31"/>
  <c r="B7" i="27"/>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7" i="28"/>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7" i="29"/>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7" i="30"/>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G6" i="31"/>
  <c r="F6" i="31"/>
  <c r="E6" i="31"/>
  <c r="H7" i="32"/>
  <c r="H8" i="32"/>
  <c r="H9" i="32"/>
  <c r="H11" i="32"/>
  <c r="H12" i="32"/>
  <c r="H13" i="32"/>
  <c r="H14" i="32"/>
  <c r="H15" i="32"/>
  <c r="H16" i="32"/>
  <c r="H18" i="32"/>
  <c r="H19" i="32"/>
  <c r="H20" i="32"/>
  <c r="H21" i="32"/>
  <c r="H22" i="32"/>
  <c r="H23" i="32"/>
  <c r="H24" i="32"/>
  <c r="H26" i="32"/>
  <c r="H27" i="32"/>
  <c r="H29" i="32"/>
  <c r="H30" i="32"/>
  <c r="H31" i="32"/>
  <c r="H34" i="32"/>
  <c r="H35" i="32"/>
  <c r="H36" i="32"/>
  <c r="H37" i="32"/>
  <c r="H38" i="32"/>
  <c r="H39" i="32"/>
  <c r="H40" i="32"/>
  <c r="H41" i="32"/>
  <c r="H42" i="32"/>
  <c r="G7"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H33" i="32" s="1"/>
  <c r="F34" i="32"/>
  <c r="F35" i="32"/>
  <c r="F36" i="32"/>
  <c r="F37" i="32"/>
  <c r="F38" i="32"/>
  <c r="F39" i="32"/>
  <c r="F40" i="32"/>
  <c r="F41" i="32"/>
  <c r="F42" i="32"/>
  <c r="E7" i="32"/>
  <c r="E8" i="32"/>
  <c r="E9" i="32"/>
  <c r="E10" i="32"/>
  <c r="H10" i="32" s="1"/>
  <c r="E11" i="32"/>
  <c r="E12" i="32"/>
  <c r="E13" i="32"/>
  <c r="E14" i="32"/>
  <c r="E15" i="32"/>
  <c r="E16" i="32"/>
  <c r="E17" i="32"/>
  <c r="E18" i="32"/>
  <c r="E19" i="32"/>
  <c r="E20" i="32"/>
  <c r="E21" i="32"/>
  <c r="E22" i="32"/>
  <c r="E23" i="32"/>
  <c r="E24" i="32"/>
  <c r="E25" i="32"/>
  <c r="H25" i="32" s="1"/>
  <c r="E26" i="32"/>
  <c r="E27" i="32"/>
  <c r="E28" i="32"/>
  <c r="H28" i="32" s="1"/>
  <c r="E29" i="32"/>
  <c r="E30" i="32"/>
  <c r="E31" i="32"/>
  <c r="E32" i="32"/>
  <c r="E33" i="32"/>
  <c r="E34" i="32"/>
  <c r="E35" i="32"/>
  <c r="E36" i="32"/>
  <c r="E37" i="32"/>
  <c r="E38" i="32"/>
  <c r="E39" i="32"/>
  <c r="E40" i="32"/>
  <c r="E41" i="32"/>
  <c r="E42" i="32"/>
  <c r="E6" i="32"/>
  <c r="B11" i="32"/>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8" i="32"/>
  <c r="B9" i="32"/>
  <c r="B10" i="32" s="1"/>
  <c r="K7" i="19"/>
  <c r="K8" i="19"/>
  <c r="K9" i="19"/>
  <c r="K10" i="19"/>
  <c r="K11" i="19"/>
  <c r="K12" i="19"/>
  <c r="K13" i="19"/>
  <c r="K14" i="19"/>
  <c r="K15" i="19"/>
  <c r="K18" i="19"/>
  <c r="K19" i="19"/>
  <c r="K20" i="19"/>
  <c r="K21" i="19"/>
  <c r="K22" i="19"/>
  <c r="K24" i="19"/>
  <c r="K26" i="19"/>
  <c r="K27" i="19"/>
  <c r="K29" i="19"/>
  <c r="K30" i="19"/>
  <c r="K31" i="19"/>
  <c r="K34" i="19"/>
  <c r="K35" i="19"/>
  <c r="K37" i="19"/>
  <c r="K38" i="19"/>
  <c r="K39" i="19"/>
  <c r="K40" i="19"/>
  <c r="K41" i="19"/>
  <c r="K42" i="19"/>
  <c r="J7" i="19"/>
  <c r="J8" i="19"/>
  <c r="J9" i="19"/>
  <c r="J10" i="19"/>
  <c r="J11" i="19"/>
  <c r="J12" i="19"/>
  <c r="J13" i="19"/>
  <c r="J14" i="19"/>
  <c r="J15" i="19"/>
  <c r="J18" i="19"/>
  <c r="J19" i="19"/>
  <c r="J20" i="19"/>
  <c r="J21" i="19"/>
  <c r="J22" i="19"/>
  <c r="J24" i="19"/>
  <c r="J26" i="19"/>
  <c r="J27" i="19"/>
  <c r="J29" i="19"/>
  <c r="J30" i="19"/>
  <c r="J31" i="19"/>
  <c r="J34" i="19"/>
  <c r="J35" i="19"/>
  <c r="J37" i="19"/>
  <c r="J38" i="19"/>
  <c r="J39" i="19"/>
  <c r="J40" i="19"/>
  <c r="J41" i="19"/>
  <c r="J42"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3" i="19"/>
  <c r="I34" i="19"/>
  <c r="I35" i="19"/>
  <c r="I36" i="19"/>
  <c r="I37" i="19"/>
  <c r="I38" i="19"/>
  <c r="I39" i="19"/>
  <c r="I40" i="19"/>
  <c r="I41" i="19"/>
  <c r="I42"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3" i="19"/>
  <c r="H34" i="19"/>
  <c r="H35" i="19"/>
  <c r="H36" i="19"/>
  <c r="H37" i="19"/>
  <c r="H38" i="19"/>
  <c r="H39" i="19"/>
  <c r="H40" i="19"/>
  <c r="H41" i="19"/>
  <c r="H42"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3" i="19"/>
  <c r="E34" i="19"/>
  <c r="E35" i="19"/>
  <c r="E36" i="19"/>
  <c r="E37" i="19"/>
  <c r="E38" i="19"/>
  <c r="E39" i="19"/>
  <c r="E40" i="19"/>
  <c r="E41" i="19"/>
  <c r="E42" i="19"/>
  <c r="K6" i="19"/>
  <c r="J6" i="19"/>
  <c r="I6" i="19"/>
  <c r="H6" i="19"/>
  <c r="G6" i="19"/>
  <c r="F6" i="19"/>
  <c r="E6" i="19"/>
  <c r="K7" i="20"/>
  <c r="K8" i="20"/>
  <c r="K9" i="20"/>
  <c r="K11" i="20"/>
  <c r="K12" i="20"/>
  <c r="K13" i="20"/>
  <c r="K14" i="20"/>
  <c r="K15" i="20"/>
  <c r="K16" i="20"/>
  <c r="K18" i="20"/>
  <c r="K19" i="20"/>
  <c r="K20" i="20"/>
  <c r="K21" i="20"/>
  <c r="K22" i="20"/>
  <c r="K23" i="20"/>
  <c r="K24" i="20"/>
  <c r="K26" i="20"/>
  <c r="K27" i="20"/>
  <c r="K28" i="20"/>
  <c r="K29" i="20"/>
  <c r="K30" i="20"/>
  <c r="K31" i="20"/>
  <c r="K33" i="20"/>
  <c r="K34" i="20"/>
  <c r="K35" i="20"/>
  <c r="K37" i="20"/>
  <c r="K39" i="20"/>
  <c r="K40" i="20"/>
  <c r="K41" i="20"/>
  <c r="K42" i="20"/>
  <c r="J37" i="20"/>
  <c r="J39" i="20"/>
  <c r="J40" i="20"/>
  <c r="J41" i="20"/>
  <c r="J42" i="20"/>
  <c r="J7" i="20"/>
  <c r="J8" i="20"/>
  <c r="J9" i="20"/>
  <c r="J11" i="20"/>
  <c r="J12" i="20"/>
  <c r="J13" i="20"/>
  <c r="J14" i="20"/>
  <c r="J15" i="20"/>
  <c r="J16" i="20"/>
  <c r="J18" i="20"/>
  <c r="J19" i="20"/>
  <c r="J20" i="20"/>
  <c r="J21" i="20"/>
  <c r="J22" i="20"/>
  <c r="J23" i="20"/>
  <c r="J24" i="20"/>
  <c r="J26" i="20"/>
  <c r="J27" i="20"/>
  <c r="J28" i="20"/>
  <c r="J29" i="20"/>
  <c r="J30" i="20"/>
  <c r="J31" i="20"/>
  <c r="J33" i="20"/>
  <c r="J34" i="20"/>
  <c r="J35" i="20"/>
  <c r="I7" i="20"/>
  <c r="I8" i="20"/>
  <c r="I9" i="20"/>
  <c r="I11" i="20"/>
  <c r="I12" i="20"/>
  <c r="I13" i="20"/>
  <c r="I14" i="20"/>
  <c r="I15" i="20"/>
  <c r="I16" i="20"/>
  <c r="I18" i="20"/>
  <c r="I19" i="20"/>
  <c r="I20" i="20"/>
  <c r="I21" i="20"/>
  <c r="I22" i="20"/>
  <c r="I23" i="20"/>
  <c r="I24" i="20"/>
  <c r="I25" i="20"/>
  <c r="I26" i="20"/>
  <c r="I27" i="20"/>
  <c r="I28" i="20"/>
  <c r="I29" i="20"/>
  <c r="I30" i="20"/>
  <c r="I31" i="20"/>
  <c r="I33" i="20"/>
  <c r="I34" i="20"/>
  <c r="I35" i="20"/>
  <c r="I37" i="20"/>
  <c r="I38" i="20"/>
  <c r="I39" i="20"/>
  <c r="I40" i="20"/>
  <c r="I41" i="20"/>
  <c r="I42" i="20"/>
  <c r="H7" i="20"/>
  <c r="H8" i="20"/>
  <c r="H9" i="20"/>
  <c r="H11" i="20"/>
  <c r="H12" i="20"/>
  <c r="H13" i="20"/>
  <c r="H14" i="20"/>
  <c r="H15" i="20"/>
  <c r="H16" i="20"/>
  <c r="H18" i="20"/>
  <c r="H19" i="20"/>
  <c r="H20" i="20"/>
  <c r="H21" i="20"/>
  <c r="H22" i="20"/>
  <c r="H23" i="20"/>
  <c r="H24" i="20"/>
  <c r="H25" i="20"/>
  <c r="H26" i="20"/>
  <c r="H27" i="20"/>
  <c r="H28" i="20"/>
  <c r="H29" i="20"/>
  <c r="H30" i="20"/>
  <c r="H31" i="20"/>
  <c r="H33" i="20"/>
  <c r="H34" i="20"/>
  <c r="H35" i="20"/>
  <c r="H37" i="20"/>
  <c r="H38" i="20"/>
  <c r="H39" i="20"/>
  <c r="H40" i="20"/>
  <c r="H41" i="20"/>
  <c r="H42"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E7" i="20"/>
  <c r="E8" i="20"/>
  <c r="E9" i="20"/>
  <c r="E11" i="20"/>
  <c r="E12" i="20"/>
  <c r="E13" i="20"/>
  <c r="E14" i="20"/>
  <c r="E15" i="20"/>
  <c r="E16" i="20"/>
  <c r="E18" i="20"/>
  <c r="E19" i="20"/>
  <c r="E20" i="20"/>
  <c r="E21" i="20"/>
  <c r="E22" i="20"/>
  <c r="E23" i="20"/>
  <c r="E24" i="20"/>
  <c r="E25" i="20"/>
  <c r="E26" i="20"/>
  <c r="E27" i="20"/>
  <c r="E28" i="20"/>
  <c r="E29" i="20"/>
  <c r="E30" i="20"/>
  <c r="E31" i="20"/>
  <c r="E33" i="20"/>
  <c r="E34" i="20"/>
  <c r="E35" i="20"/>
  <c r="E37" i="20"/>
  <c r="E38" i="20"/>
  <c r="E39" i="20"/>
  <c r="E40" i="20"/>
  <c r="E41" i="20"/>
  <c r="E42" i="20"/>
  <c r="K6" i="20"/>
  <c r="J6" i="20"/>
  <c r="I6" i="20"/>
  <c r="H6" i="20"/>
  <c r="G6" i="20"/>
  <c r="F6" i="20"/>
  <c r="E6" i="20"/>
  <c r="E7" i="21"/>
  <c r="E8" i="21"/>
  <c r="E9" i="21"/>
  <c r="E11" i="21"/>
  <c r="E12" i="21"/>
  <c r="E13" i="21"/>
  <c r="E14" i="21"/>
  <c r="E15" i="21"/>
  <c r="E16" i="21"/>
  <c r="E17" i="21"/>
  <c r="E18" i="21"/>
  <c r="E19" i="21"/>
  <c r="E20" i="21"/>
  <c r="E21" i="21"/>
  <c r="E22" i="21"/>
  <c r="E23" i="21"/>
  <c r="E24" i="21"/>
  <c r="E25" i="21"/>
  <c r="E26" i="21"/>
  <c r="E27" i="21"/>
  <c r="E28" i="21"/>
  <c r="E29" i="21"/>
  <c r="E30" i="21"/>
  <c r="E31" i="21"/>
  <c r="E33" i="21"/>
  <c r="E34" i="21"/>
  <c r="E35" i="21"/>
  <c r="E37" i="21"/>
  <c r="E38" i="21"/>
  <c r="E39" i="21"/>
  <c r="E40" i="21"/>
  <c r="E41" i="21"/>
  <c r="E42"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7" i="21"/>
  <c r="F38" i="21"/>
  <c r="F39" i="21"/>
  <c r="F40" i="21"/>
  <c r="F41" i="21"/>
  <c r="F42"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H7" i="21"/>
  <c r="H8" i="21"/>
  <c r="H9" i="21"/>
  <c r="H11" i="21"/>
  <c r="H12" i="21"/>
  <c r="H13" i="21"/>
  <c r="H14" i="21"/>
  <c r="H15" i="21"/>
  <c r="H16" i="21"/>
  <c r="H17" i="21"/>
  <c r="H18" i="21"/>
  <c r="H19" i="21"/>
  <c r="H20" i="21"/>
  <c r="H21" i="21"/>
  <c r="H22" i="21"/>
  <c r="H23" i="21"/>
  <c r="H24" i="21"/>
  <c r="H25" i="21"/>
  <c r="H26" i="21"/>
  <c r="H27" i="21"/>
  <c r="H28" i="21"/>
  <c r="H29" i="21"/>
  <c r="H30" i="21"/>
  <c r="H31" i="21"/>
  <c r="H33" i="21"/>
  <c r="H34" i="21"/>
  <c r="H35" i="21"/>
  <c r="H37" i="21"/>
  <c r="H38" i="21"/>
  <c r="H39" i="21"/>
  <c r="H40" i="21"/>
  <c r="H41" i="21"/>
  <c r="H42" i="21"/>
  <c r="I7" i="21"/>
  <c r="I8" i="21"/>
  <c r="I9" i="21"/>
  <c r="I11" i="21"/>
  <c r="I12" i="21"/>
  <c r="I13" i="21"/>
  <c r="I14" i="21"/>
  <c r="I15" i="21"/>
  <c r="I16" i="21"/>
  <c r="I17" i="21"/>
  <c r="I18" i="21"/>
  <c r="I19" i="21"/>
  <c r="I20" i="21"/>
  <c r="I21" i="21"/>
  <c r="I22" i="21"/>
  <c r="I23" i="21"/>
  <c r="I24" i="21"/>
  <c r="I25" i="21"/>
  <c r="I26" i="21"/>
  <c r="I27" i="21"/>
  <c r="I28" i="21"/>
  <c r="I29" i="21"/>
  <c r="I30" i="21"/>
  <c r="I31" i="21"/>
  <c r="I33" i="21"/>
  <c r="I34" i="21"/>
  <c r="I35" i="21"/>
  <c r="I37" i="21"/>
  <c r="I38" i="21"/>
  <c r="I39" i="21"/>
  <c r="I40" i="21"/>
  <c r="I41" i="21"/>
  <c r="I42" i="21"/>
  <c r="J7" i="21"/>
  <c r="J8" i="21"/>
  <c r="J9" i="21"/>
  <c r="J11" i="21"/>
  <c r="J12" i="21"/>
  <c r="J13" i="21"/>
  <c r="J14" i="21"/>
  <c r="J15" i="21"/>
  <c r="J19" i="21"/>
  <c r="J20" i="21"/>
  <c r="J21" i="21"/>
  <c r="J22" i="21"/>
  <c r="J24" i="21"/>
  <c r="J26" i="21"/>
  <c r="J27" i="21"/>
  <c r="J29" i="21"/>
  <c r="J30" i="21"/>
  <c r="J31" i="21"/>
  <c r="J34" i="21"/>
  <c r="J35" i="21"/>
  <c r="J37" i="21"/>
  <c r="J39" i="21"/>
  <c r="J40" i="21"/>
  <c r="J41" i="21"/>
  <c r="J42" i="21"/>
  <c r="K7" i="21"/>
  <c r="K8" i="21"/>
  <c r="K9" i="21"/>
  <c r="K11" i="21"/>
  <c r="K12" i="21"/>
  <c r="K13" i="21"/>
  <c r="K14" i="21"/>
  <c r="K15" i="21"/>
  <c r="K19" i="21"/>
  <c r="K20" i="21"/>
  <c r="K21" i="21"/>
  <c r="K22" i="21"/>
  <c r="K24" i="21"/>
  <c r="K26" i="21"/>
  <c r="K27" i="21"/>
  <c r="K29" i="21"/>
  <c r="K30" i="21"/>
  <c r="K31" i="21"/>
  <c r="K34" i="21"/>
  <c r="K35" i="21"/>
  <c r="K37" i="21"/>
  <c r="K39" i="21"/>
  <c r="K40" i="21"/>
  <c r="K41" i="21"/>
  <c r="K42" i="21"/>
  <c r="K6" i="21"/>
  <c r="J6" i="21"/>
  <c r="I6" i="21"/>
  <c r="H6" i="21"/>
  <c r="G6" i="21"/>
  <c r="F6" i="21"/>
  <c r="E6" i="21"/>
  <c r="Z37" i="26" l="1"/>
  <c r="H36" i="27"/>
  <c r="Y34" i="26"/>
  <c r="H33" i="27"/>
  <c r="H28" i="27"/>
  <c r="H25" i="27"/>
  <c r="H23" i="27"/>
  <c r="H17" i="27"/>
  <c r="H16" i="27"/>
  <c r="Y22" i="26"/>
  <c r="H25" i="28"/>
  <c r="H38" i="28"/>
  <c r="AA29" i="26"/>
  <c r="Z28" i="26"/>
  <c r="Y40" i="26"/>
  <c r="AA37" i="26"/>
  <c r="AA33" i="26"/>
  <c r="Y30" i="26"/>
  <c r="Z30" i="26"/>
  <c r="AA23" i="26"/>
  <c r="AA22" i="26"/>
  <c r="Z8" i="26"/>
  <c r="Y8" i="26"/>
  <c r="H38" i="29"/>
  <c r="Y37" i="26"/>
  <c r="H33" i="29"/>
  <c r="H28" i="29"/>
  <c r="H25" i="29"/>
  <c r="Z23" i="26"/>
  <c r="H23" i="29"/>
  <c r="AA17" i="26"/>
  <c r="H17" i="29"/>
  <c r="H16" i="29"/>
  <c r="AA15" i="26"/>
  <c r="AA9" i="26"/>
  <c r="Y41" i="26"/>
  <c r="AA41" i="26"/>
  <c r="Z40" i="26"/>
  <c r="AA40" i="26"/>
  <c r="Y38" i="26"/>
  <c r="AA36" i="26"/>
  <c r="Y36" i="26"/>
  <c r="AA34" i="26"/>
  <c r="Z34" i="26"/>
  <c r="Y29" i="26"/>
  <c r="Z29" i="26"/>
  <c r="Y28" i="26"/>
  <c r="Z20" i="26"/>
  <c r="AA20" i="26"/>
  <c r="Y17" i="26"/>
  <c r="Z17" i="26"/>
  <c r="Y14" i="26"/>
  <c r="Z14" i="26"/>
  <c r="Z13" i="26"/>
  <c r="Y13" i="26"/>
  <c r="Y7" i="26"/>
  <c r="Z7" i="26"/>
  <c r="Y6" i="26"/>
  <c r="Z6" i="26"/>
  <c r="Z35" i="26"/>
  <c r="Z31" i="26"/>
  <c r="Y15" i="26"/>
  <c r="Z15" i="26"/>
  <c r="Y9" i="26"/>
  <c r="AA35" i="26"/>
  <c r="H33" i="31"/>
  <c r="H28" i="31"/>
  <c r="Z32" i="26"/>
  <c r="Z27" i="26"/>
  <c r="Y27" i="26"/>
  <c r="Y35" i="26"/>
  <c r="Y32" i="26"/>
  <c r="AA32" i="26"/>
  <c r="AA27" i="26"/>
  <c r="Y24" i="26"/>
  <c r="AA31" i="26"/>
  <c r="Z24" i="26"/>
  <c r="AA24" i="26"/>
  <c r="H17" i="32"/>
  <c r="AA16" i="26"/>
  <c r="Z9" i="26"/>
  <c r="Y31" i="26"/>
  <c r="Y16" i="26"/>
  <c r="Z16" i="26"/>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K6" i="22"/>
  <c r="J6" i="22"/>
  <c r="I6" i="22"/>
  <c r="H6" i="22"/>
  <c r="G6" i="22"/>
  <c r="F6" i="22"/>
  <c r="E6" i="22"/>
  <c r="B7" i="19"/>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7" i="20"/>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7" i="2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7" i="22"/>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K7" i="23"/>
  <c r="K8" i="23"/>
  <c r="K9" i="23"/>
  <c r="K10" i="23"/>
  <c r="K11" i="23"/>
  <c r="K12" i="23"/>
  <c r="K13" i="23"/>
  <c r="K14" i="23"/>
  <c r="K15" i="23"/>
  <c r="K16" i="23"/>
  <c r="K17" i="23"/>
  <c r="K18" i="23"/>
  <c r="K19" i="23"/>
  <c r="K20" i="23"/>
  <c r="K21" i="23"/>
  <c r="K22" i="23"/>
  <c r="K23" i="23"/>
  <c r="K24" i="23"/>
  <c r="K25" i="23"/>
  <c r="K26" i="23"/>
  <c r="K27" i="23"/>
  <c r="K29" i="23"/>
  <c r="K30" i="23"/>
  <c r="K31" i="23"/>
  <c r="K32" i="23"/>
  <c r="K34" i="23"/>
  <c r="K35" i="23"/>
  <c r="K36" i="23"/>
  <c r="K37" i="23"/>
  <c r="K38" i="23"/>
  <c r="K39" i="23"/>
  <c r="K40" i="23"/>
  <c r="K41" i="23"/>
  <c r="K42" i="23"/>
  <c r="K6" i="23"/>
  <c r="J7" i="23"/>
  <c r="J8" i="23"/>
  <c r="J9" i="23"/>
  <c r="J10" i="23"/>
  <c r="J11" i="23"/>
  <c r="J12" i="23"/>
  <c r="J13" i="23"/>
  <c r="J14" i="23"/>
  <c r="J15" i="23"/>
  <c r="J16" i="23"/>
  <c r="J17" i="23"/>
  <c r="J18" i="23"/>
  <c r="J19" i="23"/>
  <c r="J20" i="23"/>
  <c r="J21" i="23"/>
  <c r="J22" i="23"/>
  <c r="J23" i="23"/>
  <c r="J24" i="23"/>
  <c r="J25" i="23"/>
  <c r="J26" i="23"/>
  <c r="J27" i="23"/>
  <c r="J29" i="23"/>
  <c r="J30" i="23"/>
  <c r="J31" i="23"/>
  <c r="J32" i="23"/>
  <c r="J34" i="23"/>
  <c r="J35" i="23"/>
  <c r="J36" i="23"/>
  <c r="J37" i="23"/>
  <c r="J38" i="23"/>
  <c r="J39" i="23"/>
  <c r="J40" i="23"/>
  <c r="J41" i="23"/>
  <c r="J42" i="23"/>
  <c r="J6" i="23"/>
  <c r="I7" i="23"/>
  <c r="I8" i="23"/>
  <c r="I9" i="23"/>
  <c r="I10" i="23"/>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6" i="23"/>
  <c r="F7" i="23"/>
  <c r="F8" i="23"/>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6" i="23"/>
  <c r="E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6" i="23"/>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s="1"/>
  <c r="B38" i="23" s="1"/>
  <c r="B39" i="23" s="1"/>
  <c r="B40" i="23" s="1"/>
  <c r="B41" i="23" s="1"/>
  <c r="B42" i="23" s="1"/>
  <c r="B7" i="23"/>
  <c r="K7" i="24"/>
  <c r="K8" i="24"/>
  <c r="K9" i="24"/>
  <c r="K10" i="24"/>
  <c r="K11" i="24"/>
  <c r="K12" i="24"/>
  <c r="K13" i="24"/>
  <c r="K14" i="24"/>
  <c r="K15" i="24"/>
  <c r="K16" i="24"/>
  <c r="K18" i="24"/>
  <c r="K19" i="24"/>
  <c r="K20" i="24"/>
  <c r="K21" i="24"/>
  <c r="K22" i="24"/>
  <c r="K23" i="24"/>
  <c r="K24" i="24"/>
  <c r="K26" i="24"/>
  <c r="K27" i="24"/>
  <c r="K29" i="24"/>
  <c r="K30" i="24"/>
  <c r="K31" i="24"/>
  <c r="K33" i="24"/>
  <c r="K34" i="24"/>
  <c r="K35" i="24"/>
  <c r="K36" i="24"/>
  <c r="K37" i="24"/>
  <c r="K38" i="24"/>
  <c r="K39" i="24"/>
  <c r="K40" i="24"/>
  <c r="K41" i="24"/>
  <c r="K42" i="24"/>
  <c r="J7" i="24"/>
  <c r="J8" i="24"/>
  <c r="J9" i="24"/>
  <c r="J10" i="24"/>
  <c r="J11" i="24"/>
  <c r="J12" i="24"/>
  <c r="J13" i="24"/>
  <c r="J14" i="24"/>
  <c r="J15" i="24"/>
  <c r="J16" i="24"/>
  <c r="J18" i="24"/>
  <c r="J19" i="24"/>
  <c r="J20" i="24"/>
  <c r="J21" i="24"/>
  <c r="J22" i="24"/>
  <c r="J23" i="24"/>
  <c r="J24" i="24"/>
  <c r="J26" i="24"/>
  <c r="J27" i="24"/>
  <c r="J29" i="24"/>
  <c r="J30" i="24"/>
  <c r="J31" i="24"/>
  <c r="J33" i="24"/>
  <c r="J34" i="24"/>
  <c r="J35" i="24"/>
  <c r="J36" i="24"/>
  <c r="J37" i="24"/>
  <c r="J38" i="24"/>
  <c r="J39" i="24"/>
  <c r="J40" i="24"/>
  <c r="J41" i="24"/>
  <c r="J42"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3" i="24"/>
  <c r="I34" i="24"/>
  <c r="I35" i="24"/>
  <c r="I36" i="24"/>
  <c r="I37" i="24"/>
  <c r="I38" i="24"/>
  <c r="I39" i="24"/>
  <c r="I40" i="24"/>
  <c r="I41" i="24"/>
  <c r="I42"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3" i="24"/>
  <c r="H34" i="24"/>
  <c r="H35" i="24"/>
  <c r="H36" i="24"/>
  <c r="H37" i="24"/>
  <c r="H38" i="24"/>
  <c r="H39" i="24"/>
  <c r="H40" i="24"/>
  <c r="H41" i="24"/>
  <c r="H42"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6" i="24"/>
  <c r="K6" i="24"/>
  <c r="J6" i="24"/>
  <c r="I6" i="24"/>
  <c r="H6" i="24"/>
  <c r="G6" i="24"/>
  <c r="B7" i="24"/>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E7" i="24"/>
  <c r="E8" i="24"/>
  <c r="E9" i="24"/>
  <c r="E10" i="24"/>
  <c r="E11" i="24"/>
  <c r="E12" i="24"/>
  <c r="E13" i="24"/>
  <c r="E14" i="24"/>
  <c r="E15" i="24"/>
  <c r="E16" i="24"/>
  <c r="E17" i="24"/>
  <c r="E18" i="24"/>
  <c r="E19" i="24"/>
  <c r="E20" i="24"/>
  <c r="E21" i="24"/>
  <c r="E22" i="24"/>
  <c r="E23" i="24"/>
  <c r="E24" i="24"/>
  <c r="E25" i="24"/>
  <c r="E26" i="24"/>
  <c r="E27" i="24"/>
  <c r="E28" i="24"/>
  <c r="E29" i="24"/>
  <c r="E30" i="24"/>
  <c r="E31" i="24"/>
  <c r="E33" i="24"/>
  <c r="E34" i="24"/>
  <c r="E35" i="24"/>
  <c r="E36" i="24"/>
  <c r="E37" i="24"/>
  <c r="E38" i="24"/>
  <c r="E39" i="24"/>
  <c r="E40" i="24"/>
  <c r="E41" i="24"/>
  <c r="E42" i="24"/>
  <c r="E6" i="24"/>
  <c r="B11" i="1" l="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11" i="2"/>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11" i="4"/>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11" i="5"/>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11" i="6"/>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11" i="7"/>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11" i="8"/>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11" i="10"/>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11" i="1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11" i="12"/>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11" i="14"/>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11" i="15"/>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11" i="16"/>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1" i="18"/>
  <c r="B42" i="18" s="1"/>
  <c r="B43" i="18" s="1"/>
  <c r="B44" i="18" s="1"/>
  <c r="B45" i="18" s="1"/>
  <c r="B46" i="18" s="1"/>
  <c r="X5" i="26" l="1"/>
  <c r="G6" i="32"/>
  <c r="F6" i="32"/>
  <c r="H6" i="32"/>
  <c r="H6" i="30"/>
  <c r="H6" i="29"/>
  <c r="B7" i="32"/>
  <c r="H6" i="27" l="1"/>
  <c r="H6" i="28"/>
  <c r="H6" i="31"/>
  <c r="Y5" i="26"/>
  <c r="AA5" i="26"/>
  <c r="Z5" i="26"/>
  <c r="B11" i="18" l="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alcChain>
</file>

<file path=xl/sharedStrings.xml><?xml version="1.0" encoding="utf-8"?>
<sst xmlns="http://schemas.openxmlformats.org/spreadsheetml/2006/main" count="2985" uniqueCount="238">
  <si>
    <t xml:space="preserve">Estabelecimento: </t>
  </si>
  <si>
    <t>CNPJ</t>
  </si>
  <si>
    <t>ENDEREÇO</t>
  </si>
  <si>
    <t>CONTATO</t>
  </si>
  <si>
    <t>ITEM</t>
  </si>
  <si>
    <t>UNIDADE</t>
  </si>
  <si>
    <t>QUANTIDADE</t>
  </si>
  <si>
    <t>VALOR</t>
  </si>
  <si>
    <t>CIDADE</t>
  </si>
  <si>
    <t>FORMULÁRIO Nº</t>
  </si>
  <si>
    <t>Itabuba - MG</t>
  </si>
  <si>
    <t>Quitanda do Produtor</t>
  </si>
  <si>
    <t>23.869.805/0001-71</t>
  </si>
  <si>
    <t>Avenida Engenheiro Pedro Fonseca Paiva, 164</t>
  </si>
  <si>
    <t>(35) 99235-3605</t>
  </si>
  <si>
    <t>Kg</t>
  </si>
  <si>
    <t>Unidade</t>
  </si>
  <si>
    <t>Masso</t>
  </si>
  <si>
    <t>Litro</t>
  </si>
  <si>
    <t>kg</t>
  </si>
  <si>
    <t>Super Mercado Alvorada</t>
  </si>
  <si>
    <t>21.414.958/0011-70</t>
  </si>
  <si>
    <t>Avenida Capitão Gomes, 145 - Boa Vista</t>
  </si>
  <si>
    <t>(35) 3623-4848</t>
  </si>
  <si>
    <t>Feira Livre</t>
  </si>
  <si>
    <t>(35) 3692-1711</t>
  </si>
  <si>
    <t>Rua Doutor Antonio Braga Filho - Centro</t>
  </si>
  <si>
    <t>Brazopolis - MG</t>
  </si>
  <si>
    <t>Sacolão Bom Sucesso</t>
  </si>
  <si>
    <t>18.025.890/0001-51</t>
  </si>
  <si>
    <t>Praça Sagrados Corações, 101 - Centro</t>
  </si>
  <si>
    <t>(35) 3641-1259</t>
  </si>
  <si>
    <t>Mercadinho Alvorada Martins</t>
  </si>
  <si>
    <t>094.58442/0001-50</t>
  </si>
  <si>
    <t>Rua Capitão Manoel Gomes,110 - Centro</t>
  </si>
  <si>
    <t>(35) 3641-1183</t>
  </si>
  <si>
    <t>CNPJ/CPF</t>
  </si>
  <si>
    <t>962.523.406-34</t>
  </si>
  <si>
    <t>Rua José Pereira Rosa - Centro</t>
  </si>
  <si>
    <t>(35) 3641-1373</t>
  </si>
  <si>
    <t>Cristina - MG</t>
  </si>
  <si>
    <t>221.431.34/0001-02</t>
  </si>
  <si>
    <t>Rua Olegario Maciel - Centro</t>
  </si>
  <si>
    <t>(35) 99208-5173</t>
  </si>
  <si>
    <t>Super mercado Josué Ferreira da Silva</t>
  </si>
  <si>
    <t>04.772.286/0001-84</t>
  </si>
  <si>
    <t>Rua Olegario Maciel, 030 - Centro</t>
  </si>
  <si>
    <t>(35) 99196-4515</t>
  </si>
  <si>
    <t>18.188.850/0001-62</t>
  </si>
  <si>
    <t>Rua Jean Antonio Sallum - Centro</t>
  </si>
  <si>
    <t>(35) 3281-1100</t>
  </si>
  <si>
    <t>Ouro Fino - MG</t>
  </si>
  <si>
    <t>Varejão da 13</t>
  </si>
  <si>
    <t>CNPJ/RG</t>
  </si>
  <si>
    <t>M 22.40.243</t>
  </si>
  <si>
    <t>Rua 13 de maio,1449 - Centro</t>
  </si>
  <si>
    <t>(35) 99910-0219</t>
  </si>
  <si>
    <t>Super Shimoda</t>
  </si>
  <si>
    <t>10.509.723/0001-05</t>
  </si>
  <si>
    <t>Rodovia MG 290, Km 55</t>
  </si>
  <si>
    <t>(35) 3441-4262</t>
  </si>
  <si>
    <t>Mercado Municipal</t>
  </si>
  <si>
    <t>Praça Nicolino Roci - Centro</t>
  </si>
  <si>
    <t>(35) 3441-9456</t>
  </si>
  <si>
    <t>Pouso Alegre - MG</t>
  </si>
  <si>
    <t>Esquina da Verdura</t>
  </si>
  <si>
    <t>112.871.256-39</t>
  </si>
  <si>
    <t>Rua Coronel Brito,149 - Fatima</t>
  </si>
  <si>
    <t>(35)9994-3919</t>
  </si>
  <si>
    <t>Hiper Mercado Baronesa</t>
  </si>
  <si>
    <t>02.093.497/0001-65</t>
  </si>
  <si>
    <t>Rua Antonio Scodeler, 280 - Faiqueira</t>
  </si>
  <si>
    <t>(35) 3428-6802</t>
  </si>
  <si>
    <t>Feira Livre do Produtor</t>
  </si>
  <si>
    <t>Rua Levino Ribeiro do Couto</t>
  </si>
  <si>
    <t>(35) 3449-4282</t>
  </si>
  <si>
    <t>Cambui - MG</t>
  </si>
  <si>
    <t>Casa de Frutas Lazinho</t>
  </si>
  <si>
    <t>10.944.507/0001-57</t>
  </si>
  <si>
    <t>Rua Vereador Adolfo Jonas da Silva, 11 - Santo Antonio</t>
  </si>
  <si>
    <t>(35) 3431-1296</t>
  </si>
  <si>
    <t>Super Mercado 5 Irmãos</t>
  </si>
  <si>
    <t>06.033.103/0001-34</t>
  </si>
  <si>
    <t>Rua Joaquim de Paiva Cardoso, 315 - Nossa Senhora Aparecida</t>
  </si>
  <si>
    <t>(35) 3431-8555</t>
  </si>
  <si>
    <t>Feira Livre Municipal</t>
  </si>
  <si>
    <t>(35) 3431-4995</t>
  </si>
  <si>
    <t>Praça Coronel Justino - Centro</t>
  </si>
  <si>
    <t>MÉDIA</t>
  </si>
  <si>
    <t>MÁXIMO</t>
  </si>
  <si>
    <t>MÍNIMO</t>
  </si>
  <si>
    <t>DESVIO PADRÃO</t>
  </si>
  <si>
    <t>DESVIO MÉDIO</t>
  </si>
  <si>
    <t xml:space="preserve">MEDIANA </t>
  </si>
  <si>
    <t>VARIÂNCIA</t>
  </si>
  <si>
    <t>PREÇO MÉDIO</t>
  </si>
  <si>
    <t>DESCRIÇÃO</t>
  </si>
  <si>
    <t>-</t>
  </si>
  <si>
    <t>Abóbora madura redonda da casca verde escura. Limpa, madura, firme, com pedúnculo, sem rachaduras, sem mofo, sem podridão. Tamanho pequeno, com peso entre 1 a 2 quilos. Com aspecto, consistência e coloração característicos da espécie. isentos de umidade exterior anormal, de cheiro elou sabor anormais, de contusões e lesões, de insetos, bolores e/ou parasitas, bem como de danos por estes provocados. Embalagens limpas, secas, de material que não provoque alterações externas ou internas nos produtos e não transmita odor ou sabor estranho aos mesmos.</t>
  </si>
  <si>
    <t>Alface Lisa - pés com folhas lisas e firmes, viçosas e de cor verde brilhante de tamanho uniforme e típico da variedade. Livre de sujidades.</t>
  </si>
  <si>
    <t>Biscoitos Tipo “Bolachinhas caseiras”, com os seguintes ingredientes: farinha de trigo, farinha integral, margarina, fermento, sem aditivos químicos, sabor e cor característicos, textura crocante, embalagens de polietileno atóxica, hermeticamente fechadas e rotuladas com identificação na embalagem(rótulo) dos ingredientes, informação nutricional, peso, fornecedor, data de fabricação e validade. Sabores variados.</t>
  </si>
  <si>
    <t>Brócolis ramoso, de boa qualidade - de boa textura e grande número de ramificações laterais, coloração verde brilhante. Folhas firmes sem áreas amareladas, sem sujidades ou outros defeitos que possam alterar sua aparência ou qualidade.</t>
  </si>
  <si>
    <t>Cebola branca de primeira qualidade, tamanho médio, pesando entre cem a duzentos gramas a unidade, estar fisiologicamente desenvolvida, bem formada, limpa, com coloração própria, livre de danos mecânicos, fisiológicos, pragas e doenças e estar em perfeitas condições de conservação e maturação.</t>
  </si>
  <si>
    <t>Inhame de primeira qualidade, com coloração e tamanho uniformes típicos da variedade, sem manchas, machucaduras, bolores, sujidades, ferrugem ou outros defeitos que possam alterar sua aparência e qualidade. Livre de resíduos de fertilizantes. De colheita recente.</t>
  </si>
  <si>
    <t>Mel de abelha europeia puro em sachê (Apis mellifera), com 5g/sachê.</t>
  </si>
  <si>
    <t>Morango, primeira qualidade, in natura, fresco, com aspecto, cor, cheiro e sabor próprio, em estágio de amadurecimento adequado para consumo, polpa firme e intacta, sem danos físicos oriundos do manuseio e transporte. Consumo imediato e em escala, no decorrer da semana no máximo 5 (cinco) dias antes do vencimento.</t>
  </si>
  <si>
    <t>Tomate cereja in natura, aplicação: alimentar. Apresentação: limpo, íntegro, sem rachaduras, sem manchas, sem podridão, sem deformações, sem áreas queimadas por sol ou por frio. Cor: vermelho, uniforme, apresentando tamanho característico e grau de maturidade adequado. Isento de insetos, larvas ou parasitas, bem como de danos por estes provocados, conforme Resolução 12/78 da CNNPA. Com pouco tempo de estocagem. Fornecido em embalagens limpas, secas, de material que não provoque alterações externas ou internas nos produtos e não transmita odor ou sabor estranho aos mesmos.</t>
  </si>
  <si>
    <t>Laranja Ponkan - Produto com coloração e odor característicos. Laranjas íntegras, firmes, tamanho médio, grau de maturação próprio para o consumo, sem defeitos externos e internos (como baixa suculência, lesão profunda, imaturidade, podridão, umidade e bolor), não estar amassada, murcha ou com lesão mecânica ou física. maturação média, sem ataque de insetos-praga (principalmente internamente).</t>
  </si>
  <si>
    <t>COTAÇÃO 1</t>
  </si>
  <si>
    <t>COTAÇÃO 2</t>
  </si>
  <si>
    <t>COTAÇÃO 3</t>
  </si>
  <si>
    <t>Cotação 01</t>
  </si>
  <si>
    <t>Cotação 02</t>
  </si>
  <si>
    <t>Cotação 03</t>
  </si>
  <si>
    <t>COTAÇÃO 4</t>
  </si>
  <si>
    <t>COTAÇÃO 5</t>
  </si>
  <si>
    <t>COTAÇÃO 6</t>
  </si>
  <si>
    <t>COTAÇÃO 7</t>
  </si>
  <si>
    <t>COTAÇÃO 8</t>
  </si>
  <si>
    <t>COTAÇÃO 9</t>
  </si>
  <si>
    <t>COTAÇÃO 10</t>
  </si>
  <si>
    <t>COTAÇÃO 11</t>
  </si>
  <si>
    <t>COTAÇÃO 12</t>
  </si>
  <si>
    <t>COTAÇÃO 13</t>
  </si>
  <si>
    <t>COTAÇÃO 14</t>
  </si>
  <si>
    <t>COTAÇÃO 15</t>
  </si>
  <si>
    <t>COTAÇÃO 16</t>
  </si>
  <si>
    <t>COTAÇÃO 17</t>
  </si>
  <si>
    <t>COTAÇÃO 18</t>
  </si>
  <si>
    <t xml:space="preserve">Abóbora madura </t>
  </si>
  <si>
    <t>PREÇO MÁXIMO</t>
  </si>
  <si>
    <t>PREÇO MÍNIMO</t>
  </si>
  <si>
    <t>COTAÇÃO ITAJUBA</t>
  </si>
  <si>
    <t>COTAÇÃO BRAZOPOLIS</t>
  </si>
  <si>
    <t>COTAÇÃO CRISTINA</t>
  </si>
  <si>
    <t>COTAÇÃO OURO FINO</t>
  </si>
  <si>
    <t>COTAÇÃO POUSO ALEGRE</t>
  </si>
  <si>
    <t>VARIAÇÃO COTAÇÃO</t>
  </si>
  <si>
    <t>ESPECIFICAÇÕES PRODUTO</t>
  </si>
  <si>
    <t>COTAÇÃO CAMBUI</t>
  </si>
  <si>
    <t>Abobrinha verde</t>
  </si>
  <si>
    <t>Alface Lisa</t>
  </si>
  <si>
    <t xml:space="preserve">Banana Prata </t>
  </si>
  <si>
    <t>Batata doce</t>
  </si>
  <si>
    <t>Batata inglesa</t>
  </si>
  <si>
    <t>Berinjela</t>
  </si>
  <si>
    <t>Beterraba</t>
  </si>
  <si>
    <t>Biscoito de Polvilho Caseiro</t>
  </si>
  <si>
    <t>Biscoitos Tipo “Bolachinhas caseiras”</t>
  </si>
  <si>
    <t>Brócolis</t>
  </si>
  <si>
    <t>Cebola branca</t>
  </si>
  <si>
    <t>Cenoura</t>
  </si>
  <si>
    <t>Chuchu</t>
  </si>
  <si>
    <t xml:space="preserve">Couve </t>
  </si>
  <si>
    <t>Doce caseiro</t>
  </si>
  <si>
    <t>Feijão Carioca</t>
  </si>
  <si>
    <t xml:space="preserve">Inhame </t>
  </si>
  <si>
    <t>Laranja Ponkan</t>
  </si>
  <si>
    <t>Leite Pasteurizado Tipo B</t>
  </si>
  <si>
    <t>Mandioca amarela</t>
  </si>
  <si>
    <t>Morango</t>
  </si>
  <si>
    <t>Pepino</t>
  </si>
  <si>
    <t>Quiabo liso</t>
  </si>
  <si>
    <t>Repolho branco</t>
  </si>
  <si>
    <t>Tomate in natura</t>
  </si>
  <si>
    <t>Tomate cereja in natura</t>
  </si>
  <si>
    <t>Vagem macarrão</t>
  </si>
  <si>
    <t>PRODUTO</t>
  </si>
  <si>
    <t>Mandioca Branca</t>
  </si>
  <si>
    <t>Mandioquinha Salsa</t>
  </si>
  <si>
    <t>Abobrinha verde , tipo menina, de primeira qualidade, in natura, espécie italiana ou “caipira”. Fresca (colheita recente), limpa, firme (não murcho) e pesada, com polpa abundante, de cor clara, com casca verde e macia. Tamanho pequeno, com comprimento de 150 a 200mm e diâmetro entre 40 e 70mm. Em bom estado (sem manchas, não apodrecidos ou com alterações que os tornem impróprios para o consumo); Isentos de contusões e lesões, de umidade exterior anormal, de cheiro e/ou sabor anormais, de insetos, bolores e/ou parasitas, bem como de danos por estes provocados.</t>
  </si>
  <si>
    <t>Berinjela comum, boa qualidade, tamanho e coloração uniforme, firme e intacta, sem lesões de origem física ou mecânica (rachaduras, perfurações,cortes), em perfeitas condições de consumo, acondicionadas em embalagens adequadas ao transporte.</t>
  </si>
  <si>
    <t>Beterraba de primeira, fresca, compacta e firme, isenta de enfermidades material terroso e umidade externa anormal, tamanho, coloração uniformes, devendo ser bem desenvolvida, devidamente acondicionada para o transporte.</t>
  </si>
  <si>
    <t>Biscoito de Polvilho Caseiro - Biscoito feito a base de polvilho, óleo e ovos de boa qualidade e livres de sujidades. Biscoito de 4 a 5 gramas por unidade, boa aparência. Os biscoitos com uniformidade (tamanho e forma).</t>
  </si>
  <si>
    <t>Cenoura - Produto fresco e com grau de aturação intermediária. Apresentar odor agradável, consistência firme, não apresentar perfurações, machucados, nem ombro verde. Corpo cilíndrico uniforme, sem deformidades, devidamente acondicionadas para o transporte e entrega sem danos físicos e sanitários.</t>
  </si>
  <si>
    <t>Chuchu – porte médio/grande de boa qualidade, fresco, compacto e firme, sem defeitos sérios (rachaduras e cortes), apresentando tamanho, cor e conformação uniforme, devendo ser bem desenvolvido. Deverá apresentar grau de maturação tal que permita suportar a manipulação, o transporte e a conservação em condições adequadas para o consumo mediato e imediato. Deverão estar acondicionados em embalagens adequadas para o transporte.</t>
  </si>
  <si>
    <t>Couve (folha): Tipo manteiga de tamanho médio, talo verde ou roxo, inteiros, coloração uniforme e sem manchas. Bem desenvolvida, firme e intacta, isenta de material terroso, livre de sujidade, parasitas e larvas, sem danos físicos e mecânicos oriundos do manuseio e transportes.</t>
  </si>
  <si>
    <t>Doce caseiro: sabor leite. Feito a base de matéria prima de boa qualidade livre de sujidades /ou qualquer outro tipo de contaminantes, com cor, sabor e aroma característicos do produto. Apresentação em unidades individuais (unidades de 30 gramas).</t>
  </si>
  <si>
    <t>Feijão Carioca, novo, grãos inteiros, aspecto brilhoso, liso, isento de matéria terrosa, pedras ou corpos estranhos, fungos ou parasitas e livre de umidade.</t>
  </si>
  <si>
    <t>Leite Pasteurizado Tipo B, embalado (embalagem de 01 Litro), resfriado, elaborado a partir do leite cru fluido. Com validade mínima de 04 dias a contar da data de entrega. O produto deve atender as normas e regulamentações sanitárias para a comercialização.</t>
  </si>
  <si>
    <t>Mandioca amarela in natura extra, fresca, com casca, tamanho médio a grande características adicionais sem fungos, sem rachaduras e sem sujidades. Consistência firme.</t>
  </si>
  <si>
    <t>Mandioca Branca, in natura extra, fresca, com casca, tamanho médio a grande características adicionais sem fungos, sem rachaduras e sem sujidades. Consistência firme.</t>
  </si>
  <si>
    <t>Mandioquinha Salsa - De primeira qualidade, fresca, compacta e firme, isenta de enfermidades, ISENTA DE MATERIAL TERROSO e umidade externa anormal, tamanho e coloração uniformes, devendo ser bem desenvolvida, isenta de danos físicos ou mecânicos oriundos do manuseio e transporte. Acondicionado em embalagem adequada para o transporte sem causar danos físicos e contaminação sanitária.</t>
  </si>
  <si>
    <t>Pepino in natura de primeira qualidade, fresco, compacto e firme, apresentando tamanho uniforme e suficientemente desenvolvida, estando livre de enfermidade, defeitos graves que alterem a conformação e aparência, sem lesões de origem física/mecânica (rachaduras, perfurações, cortes). Acondicionados em embalagens adequadas ao transporte e segurança sanitária.</t>
  </si>
  <si>
    <t>Quiabo liso, de primeira (boa qualidade), tamanho e coloração uniformes, sem danos físicos e mecânicos oriundos de transporte, (rachaduras e cortes), embalagens adequadas ao transporte e segurança sanitária</t>
  </si>
  <si>
    <t>Repolho branco, vegetal in natura, repolho branco, aplicação: alimentar. Apresentação: firme e de folhas bem unidas e íntegras, não espigada. Sem rachaduras, manchas, podridão ou deformações. Cor: verde claro-esbranquiçado. Bem desenvolvido, tamanho unitário, peso e grau de maturidade adequados. Isento de insetos, larvas ou parasitas, bem como de danos por estes provocados, conforme Resolução 12/78 da CNNPA. O produto deverá ser apresentado com pouco tempo de estocagem. Entregues em embalagens ou a granel, desde que convenientemente protegidas. São admitidos pequenos rasgos nas folhas exteriores, pequenas contusões e leves cortes na parte superior.</t>
  </si>
  <si>
    <t>Tomate in natura, grupo oblongo,coloração em função do seu estado de maturação, podendo ser do subgrupo Verde maduro ou do subgrupo Pintado ou do subgrupo Rosado, desde que não haja mistura dos subgrupos na mesma embalagem. Classe grande (maior que 60mm). Caixa com 20kg.</t>
  </si>
  <si>
    <t>Vagem macarrão - boa qualidade, fresca, compacta e firme, apresentando tamanho uniforme e suficientemente desenvolvida, estando livre de enfermidade, defeitos graves que alterem a conformação e aparência, sem lesões de origem física/mecânica (rachaduras, perfurações, cortes). Deverão estar acondicionados em embalagens teladas, em quantidades de acordo com o cronograma de entrega.</t>
  </si>
  <si>
    <t>Banana Prata – fresca, de primeira, em pencas, apresentando tamanho, cor e conformação uniforme, em condições adequadas para consumo imediato, bem desenvolvida, com polpa íntegra e firme, sem danos físicos e mecânicos oriundos do manuseio e transporte. Deverá apresentar grau de maturação tal que permita suportar a manipulação, o transporte e a conservação em condições adequadas para o consumo mediato e imediato, devidamente acondicionadas em caixas de madeira ou embalagens.</t>
  </si>
  <si>
    <t xml:space="preserve">Batata doce, porte médio/grande de boa qualidade, fresca, compacta e firme, apresentando tamanho uniforme e suficientemente desenvolvida, estando livre de enfermidade, defeitos graves que
alterem a conformação e aparência, sem lesões de origem física/mecânica (rachaduras, perfurações, cortes). Grau de maturação tal que permita suportar a manipulação, o transporte e a conservação em condições adequadas para o consumo mediato e imediato. Acondicionadas em embalagens adequadas.
</t>
  </si>
  <si>
    <t>Batata inglesa, fresca, compacta e firme, apresentando tamanho uniforme e suficientemente desenvolvida, estando livre de enfermidade, defeitos graves que
alterem a conformação e aparência, sem lesões de origem física/mecânica (rachaduras, perfurações, cortes), acondicionadas em embalagens adequadas ao transporte.</t>
  </si>
  <si>
    <t>itajuba - MG</t>
  </si>
  <si>
    <t>BRAZOPOLIS - MG</t>
  </si>
  <si>
    <t>OURO_FINO - MG</t>
  </si>
  <si>
    <t>POUSO_ALEGRE - MG</t>
  </si>
  <si>
    <t>CRISTINA- MG</t>
  </si>
  <si>
    <t>Cx</t>
  </si>
  <si>
    <t>Alho (Dente)</t>
  </si>
  <si>
    <t>Alho Pasta</t>
  </si>
  <si>
    <t>Geleia</t>
  </si>
  <si>
    <t>Mel</t>
  </si>
  <si>
    <t>Mel (sachê)</t>
  </si>
  <si>
    <t>Pimentão Vermelho</t>
  </si>
  <si>
    <t>Poupa Fruta</t>
  </si>
  <si>
    <t>18.675.974/0001-85</t>
  </si>
  <si>
    <t>Super Mercado Braizinho</t>
  </si>
  <si>
    <t>22.007.280/0006-07</t>
  </si>
  <si>
    <t>Avenida José Alves Cardoso, 900 - Cachoeirinha</t>
  </si>
  <si>
    <t>(35) 3431-1390</t>
  </si>
  <si>
    <t>Casa de frutas cambuense</t>
  </si>
  <si>
    <t>6688569/0001-11</t>
  </si>
  <si>
    <t>Avenida do Carmo, 83 - Centro</t>
  </si>
  <si>
    <t>(35) 3431-1522</t>
  </si>
  <si>
    <t>(35) 3422-9000</t>
  </si>
  <si>
    <t xml:space="preserve">Avenida Vicente Simoes, 66 </t>
  </si>
  <si>
    <t>21.414.958/0009-56</t>
  </si>
  <si>
    <t>(35) 3422-9272</t>
  </si>
  <si>
    <t>Rua Doutor Arthur Ribeiro Guimaraes, 446 - Jardim America</t>
  </si>
  <si>
    <t>14.633.171/0001-62</t>
  </si>
  <si>
    <t>Quitanda e Mercearia Chavez</t>
  </si>
  <si>
    <t>(35) 3441-3737</t>
  </si>
  <si>
    <t>Rua Guarda Mor Lustosa, 240 - Centro</t>
  </si>
  <si>
    <t>21.414.958/0003-60</t>
  </si>
  <si>
    <t>'</t>
  </si>
  <si>
    <t>Condimento, apresentação natural, materia-prima alho, aspecto fisico em cabeça, tipo branco ou rosa, aplicação culinaria em geral. Nobre, extra, maduro, com gomos integros, sem partes murchas, sem fungos, sem podridão, sem deformações, cultivar bem desenvolvida. Embalagem com peso igual ou superior a 150g.</t>
  </si>
  <si>
    <t>Alho em pasta, 100% alho, sem sal, sem adição de agua, preparada atraves da transformação do dente de alho de boa qualidade, com dados de identificação do produto, data de validade, peso liquido, marca do fabricante, e de acordo com as normativas ou resoluções vigentes, balde com 20 Kg.</t>
  </si>
  <si>
    <t>Geleia sabores diversos - obtida da cocção de frutas inteiras ou em pedaços, ausente de corante e aromatizantes artificiais, admitindo adição de glicose ou açucarinvertido; isentosujidades, parasitas e larvas; livre de fermentações e substancias estranhas a sua composição; em embalagem hermeticamente fechada e suas condições e dentro do prazo de validade.</t>
  </si>
  <si>
    <t>Mel de abelha europeia puro em sachê, com 5g / sachê</t>
  </si>
  <si>
    <t>Pimentão vermelho - vegetal innatura, tipo: pimentao extravermelho; aplicação: alimentar. Apresentação: limpo, firme, com pedunculo, com pele lisa e brilhante, sem danos - cicatrizados ou não -, sem manchas, sem podridão, sem deformações, sem areas mechas ou queimadas. Cor: vermelho, intenso e uniforme, bem desenvolvido de tamanho medio - comprimento entre 80 e 100 mm e diametro basal de 50 mm para mais -e isento de insetos, larvas ou parasitas, bem como de danos por estes provocados. Pouco tempo de estocagem. Fornecido em embalagens limpas, secas, de material que nao provoque alterações extremas ou internasnos produtos e não transmita odor ou sabor estranhos aos mesmos.</t>
  </si>
  <si>
    <t>poupa de frutas variadas, composto liquido extraido pelo esmagamento das partes comestiveis das frutas carnosas; apresentação na forma de polpa de fruta congelada; liquido obtido da fruta madura e sã; processo tecnologico adequado, submetido a tratamento que assegure sua apresentação e conservação ate o consumo; isento de fragmentos das partes não comestiveis e sem açucar; com aspecto em pasta ,ole, cor, cheiro e sabor proprio; acondicionado em embalagem plastica de 1 Kg cada unidade; e suas condições deverão estar em perfeitas condições sanitariaspara alimentação atendendo as normas municipais. Deve atender as normas para rotulagem geral, nutricional e especificas nos respectivo Regulamento Técnico, devendo apresentar identificação e contato do fornecedor, nome do produto, peso, prazo de validade, informações nutricionais e selo de inspeção sanitária.</t>
  </si>
  <si>
    <r>
      <rPr>
        <b/>
        <sz val="22"/>
        <color theme="1"/>
        <rFont val="Arial"/>
        <family val="2"/>
      </rPr>
      <t>PROJETO DE EXTENSÃO TECNOLÓGICA</t>
    </r>
    <r>
      <rPr>
        <b/>
        <sz val="13"/>
        <color theme="1"/>
        <rFont val="Arial"/>
        <family val="2"/>
      </rPr>
      <t xml:space="preserve">
</t>
    </r>
    <r>
      <rPr>
        <b/>
        <sz val="14"/>
        <color theme="1"/>
        <rFont val="Arial"/>
        <family val="2"/>
      </rPr>
      <t>Sistema referencial de preços
da agricultura familiar para comercialização no PNAE no Sul de Minas</t>
    </r>
    <r>
      <rPr>
        <sz val="13"/>
        <color theme="1"/>
        <rFont val="Arial"/>
        <family val="2"/>
      </rPr>
      <t xml:space="preserve">
</t>
    </r>
    <r>
      <rPr>
        <b/>
        <sz val="13"/>
        <color theme="1"/>
        <rFont val="Arial"/>
        <family val="2"/>
      </rPr>
      <t xml:space="preserve">
</t>
    </r>
    <r>
      <rPr>
        <b/>
        <sz val="16"/>
        <color rgb="FFFF0000"/>
        <rFont val="Arial"/>
        <family val="2"/>
      </rPr>
      <t>BOLETIM 02 -  JUNHO/2016
2º Trimestre</t>
    </r>
    <r>
      <rPr>
        <sz val="13"/>
        <color theme="1"/>
        <rFont val="Arial"/>
        <family val="2"/>
      </rPr>
      <t xml:space="preserve">
</t>
    </r>
  </si>
  <si>
    <r>
      <t xml:space="preserve">        </t>
    </r>
    <r>
      <rPr>
        <sz val="14"/>
        <color theme="1"/>
        <rFont val="Arial"/>
        <family val="2"/>
      </rPr>
      <t xml:space="preserve">  ==&gt; Cotações realizadas entre os dias 21/05/2016 a 11/06/2016, nos municípios de Pouso Alegre, Itajubá, Brazópolis, Cambuí, Ouro Fino e Cristina, abrangendo as Regiões das Superintendências Regionais de Ensino de Pouso Alegre e Itajubá.
          ==&gt; A pesquisa atende o previsto no § 1º do Art. 29 da Resolução CD/FNDE 04/2015.
          ==&gt; Não foram considerados, acrescido dos insumos, tais como despesas com frete, embalagens, encargos e quaisquer outros necessários para o fornecimento do produto.
          ==&gt;Conforme § 4º Art. 29 da Resolução CD/FNDE 04/2015 poderá ser acrescido aos preços dos produtos convencionais até 30% (trinta por cento) para definição de preço dos produtos orgânicos e agroecológicos certificados, conforme Lei nº 12.512, de 14 de outubro de 2011.</t>
    </r>
    <r>
      <rPr>
        <sz val="13"/>
        <color theme="1"/>
        <rFont val="Arial"/>
        <family val="2"/>
      </rPr>
      <t xml:space="preserve">
</t>
    </r>
  </si>
  <si>
    <t>CIDADE: Cambuí - MG</t>
  </si>
  <si>
    <t>CIDADE: Ouro Fino - MG</t>
  </si>
  <si>
    <t>CIDADE: Pouso Alegre - MG</t>
  </si>
  <si>
    <t>CIDADE: Cristina - MG</t>
  </si>
  <si>
    <t>CIDADE: Brazópolis - MG</t>
  </si>
  <si>
    <t>CIDADE: Itajubá - MG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</si>
</sst>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_-[$R$-416]\ * #,##0.00_-;\-[$R$-416]\ * #,##0.00_-;_-[$R$-416]\ * &quot;-&quot;??_-;_-@_-"/>
    <numFmt numFmtId="165" formatCode="0.000"/>
  </numFmts>
  <fonts count="17" x14ac:knownFonts="1">
    <font>
      <sz val="11"/>
      <color theme="1"/>
      <name val="Calibri"/>
      <family val="2"/>
      <scheme val="minor"/>
    </font>
    <font>
      <sz val="11"/>
      <color rgb="FFFF0000"/>
      <name val="Calibri"/>
      <family val="2"/>
      <scheme val="minor"/>
    </font>
    <font>
      <b/>
      <sz val="12"/>
      <color theme="1"/>
      <name val="Calibri"/>
      <family val="2"/>
      <scheme val="minor"/>
    </font>
    <font>
      <sz val="11"/>
      <color theme="1"/>
      <name val="Calibri"/>
      <family val="2"/>
      <scheme val="minor"/>
    </font>
    <font>
      <b/>
      <sz val="14"/>
      <color theme="1"/>
      <name val="Arial"/>
      <family val="2"/>
    </font>
    <font>
      <sz val="12"/>
      <color theme="1"/>
      <name val="Arial"/>
      <family val="2"/>
    </font>
    <font>
      <sz val="12"/>
      <color rgb="FFFF0000"/>
      <name val="Arial"/>
      <family val="2"/>
    </font>
    <font>
      <sz val="13"/>
      <color theme="1"/>
      <name val="Arial"/>
      <family val="2"/>
    </font>
    <font>
      <b/>
      <sz val="13"/>
      <color theme="1"/>
      <name val="Arial"/>
      <family val="2"/>
    </font>
    <font>
      <b/>
      <sz val="11"/>
      <color rgb="FFFF0000"/>
      <name val="Arial"/>
      <family val="2"/>
    </font>
    <font>
      <b/>
      <sz val="22"/>
      <color theme="1"/>
      <name val="Arial"/>
      <family val="2"/>
    </font>
    <font>
      <b/>
      <sz val="16"/>
      <color rgb="FFFF0000"/>
      <name val="Arial"/>
      <family val="2"/>
    </font>
    <font>
      <sz val="14"/>
      <color theme="1"/>
      <name val="Arial"/>
      <family val="2"/>
    </font>
    <font>
      <sz val="11"/>
      <color theme="1"/>
      <name val="Arial"/>
      <family val="2"/>
    </font>
    <font>
      <sz val="13"/>
      <name val="Arial"/>
      <family val="2"/>
    </font>
    <font>
      <b/>
      <sz val="22"/>
      <color theme="1"/>
      <name val="Calibri"/>
      <family val="2"/>
      <scheme val="minor"/>
    </font>
    <font>
      <b/>
      <sz val="18"/>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44" fontId="3" fillId="0" borderId="0" applyFont="0" applyFill="0" applyBorder="0" applyAlignment="0" applyProtection="0"/>
  </cellStyleXfs>
  <cellXfs count="120">
    <xf numFmtId="0" fontId="0" fillId="0" borderId="0" xfId="0"/>
    <xf numFmtId="0" fontId="0" fillId="0" borderId="1" xfId="0" applyBorder="1" applyAlignment="1">
      <alignment horizontal="center"/>
    </xf>
    <xf numFmtId="164" fontId="0" fillId="0" borderId="1" xfId="0" applyNumberFormat="1" applyBorder="1" applyAlignment="1">
      <alignment horizontal="center"/>
    </xf>
    <xf numFmtId="0" fontId="0" fillId="0" borderId="13" xfId="0" applyBorder="1"/>
    <xf numFmtId="0" fontId="1" fillId="2" borderId="1" xfId="0" applyFont="1" applyFill="1" applyBorder="1"/>
    <xf numFmtId="0" fontId="0" fillId="0" borderId="0" xfId="0" applyAlignment="1">
      <alignment horizontal="center"/>
    </xf>
    <xf numFmtId="0" fontId="0" fillId="0" borderId="1" xfId="0" applyBorder="1" applyAlignment="1">
      <alignment horizontal="center"/>
    </xf>
    <xf numFmtId="164" fontId="0" fillId="0" borderId="0" xfId="0" applyNumberFormat="1"/>
    <xf numFmtId="164" fontId="0" fillId="0" borderId="1" xfId="0" applyNumberFormat="1" applyFill="1" applyBorder="1" applyAlignment="1">
      <alignment horizontal="center"/>
    </xf>
    <xf numFmtId="164" fontId="0" fillId="0" borderId="0" xfId="0" applyNumberFormat="1" applyAlignment="1">
      <alignment horizontal="center"/>
    </xf>
    <xf numFmtId="0" fontId="1" fillId="0" borderId="0" xfId="0" applyFont="1" applyAlignment="1">
      <alignment vertical="center"/>
    </xf>
    <xf numFmtId="0" fontId="0" fillId="0" borderId="1" xfId="0" applyBorder="1" applyAlignment="1">
      <alignment horizontal="center"/>
    </xf>
    <xf numFmtId="0" fontId="5" fillId="0" borderId="0" xfId="0" applyFont="1"/>
    <xf numFmtId="164" fontId="5" fillId="0" borderId="0" xfId="0" applyNumberFormat="1" applyFont="1"/>
    <xf numFmtId="0" fontId="6"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0" fillId="0" borderId="0" xfId="0" applyBorder="1"/>
    <xf numFmtId="0" fontId="7" fillId="0" borderId="0" xfId="0" applyFont="1" applyBorder="1" applyAlignment="1">
      <alignment horizontal="center" vertical="center" wrapText="1"/>
    </xf>
    <xf numFmtId="0" fontId="5" fillId="0" borderId="26" xfId="0" applyFont="1" applyBorder="1" applyAlignment="1">
      <alignment horizontal="center"/>
    </xf>
    <xf numFmtId="164" fontId="5" fillId="3" borderId="26" xfId="0" applyNumberFormat="1" applyFont="1" applyFill="1" applyBorder="1" applyAlignment="1">
      <alignment horizontal="center"/>
    </xf>
    <xf numFmtId="164" fontId="5" fillId="4" borderId="26" xfId="0" applyNumberFormat="1" applyFont="1" applyFill="1" applyBorder="1" applyAlignment="1">
      <alignment horizontal="center"/>
    </xf>
    <xf numFmtId="164" fontId="5" fillId="0" borderId="26" xfId="0" applyNumberFormat="1" applyFont="1" applyBorder="1" applyAlignment="1">
      <alignment horizontal="center"/>
    </xf>
    <xf numFmtId="164" fontId="5" fillId="0" borderId="30" xfId="0" applyNumberFormat="1" applyFont="1" applyBorder="1" applyAlignment="1">
      <alignment horizontal="center"/>
    </xf>
    <xf numFmtId="0" fontId="9" fillId="0" borderId="24"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164" fontId="9" fillId="3" borderId="14" xfId="0" applyNumberFormat="1" applyFont="1" applyFill="1" applyBorder="1" applyAlignment="1">
      <alignment horizontal="center" vertical="center"/>
    </xf>
    <xf numFmtId="164" fontId="9" fillId="4" borderId="14"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0" fontId="0" fillId="0" borderId="0" xfId="0" applyBorder="1" applyAlignment="1"/>
    <xf numFmtId="0" fontId="0" fillId="0" borderId="22" xfId="0" applyBorder="1"/>
    <xf numFmtId="0" fontId="0" fillId="0" borderId="24" xfId="0" applyBorder="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2" fontId="0" fillId="0" borderId="1" xfId="0" applyNumberFormat="1" applyBorder="1" applyAlignment="1">
      <alignment horizontal="center"/>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0" xfId="0" applyFont="1" applyBorder="1" applyAlignment="1">
      <alignment horizontal="center" vertical="top" wrapText="1"/>
    </xf>
    <xf numFmtId="0" fontId="13" fillId="0" borderId="1" xfId="0" applyFont="1" applyBorder="1" applyAlignment="1">
      <alignment horizontal="center" vertical="center" wrapText="1"/>
    </xf>
    <xf numFmtId="0" fontId="14" fillId="0" borderId="1" xfId="0" applyFont="1" applyBorder="1" applyAlignment="1">
      <alignment horizontal="center" vertical="top" wrapText="1"/>
    </xf>
    <xf numFmtId="0" fontId="4" fillId="0" borderId="37" xfId="0" applyFont="1" applyBorder="1" applyAlignment="1">
      <alignment horizontal="center" vertical="center" wrapText="1"/>
    </xf>
    <xf numFmtId="0" fontId="8" fillId="0" borderId="35" xfId="0" applyFont="1" applyBorder="1" applyAlignment="1">
      <alignment horizontal="center" vertical="top" wrapText="1"/>
    </xf>
    <xf numFmtId="0" fontId="4" fillId="0" borderId="34" xfId="0" applyFont="1" applyBorder="1" applyAlignment="1">
      <alignment horizontal="center" vertical="center"/>
    </xf>
    <xf numFmtId="164" fontId="4" fillId="0" borderId="36" xfId="0" applyNumberFormat="1" applyFont="1" applyBorder="1" applyAlignment="1">
      <alignment horizontal="center" vertical="center"/>
    </xf>
    <xf numFmtId="0" fontId="13" fillId="0" borderId="2" xfId="0" applyFont="1" applyBorder="1" applyAlignment="1">
      <alignment horizontal="center" vertical="center" wrapText="1"/>
    </xf>
    <xf numFmtId="0" fontId="7" fillId="0" borderId="3" xfId="0" applyFont="1" applyBorder="1" applyAlignment="1">
      <alignment horizontal="center" vertical="top" wrapText="1"/>
    </xf>
    <xf numFmtId="0" fontId="13" fillId="0" borderId="3" xfId="0" applyFont="1" applyBorder="1" applyAlignment="1">
      <alignment horizontal="center" vertical="center" wrapText="1"/>
    </xf>
    <xf numFmtId="164" fontId="12" fillId="0" borderId="32" xfId="1" applyNumberFormat="1" applyFont="1" applyBorder="1" applyAlignment="1">
      <alignment horizontal="left" vertical="center"/>
    </xf>
    <xf numFmtId="0" fontId="13" fillId="0" borderId="4" xfId="0" applyFont="1" applyBorder="1" applyAlignment="1">
      <alignment horizontal="center" vertical="center" wrapText="1"/>
    </xf>
    <xf numFmtId="164" fontId="12" fillId="0" borderId="25" xfId="1" applyNumberFormat="1" applyFont="1" applyBorder="1" applyAlignment="1">
      <alignment horizontal="lef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164" fontId="12" fillId="0" borderId="31" xfId="1" applyNumberFormat="1" applyFont="1" applyBorder="1" applyAlignment="1">
      <alignment horizontal="left" vertical="center"/>
    </xf>
    <xf numFmtId="0" fontId="0" fillId="0" borderId="40" xfId="0" applyBorder="1"/>
    <xf numFmtId="0" fontId="0" fillId="0" borderId="41" xfId="0" applyBorder="1"/>
    <xf numFmtId="0" fontId="0" fillId="0" borderId="39" xfId="0" applyBorder="1"/>
    <xf numFmtId="0" fontId="0" fillId="0" borderId="42" xfId="0" applyBorder="1"/>
    <xf numFmtId="0" fontId="0" fillId="0" borderId="44" xfId="0" applyBorder="1"/>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0" xfId="0" quotePrefix="1" applyFont="1" applyBorder="1" applyAlignment="1">
      <alignment horizontal="center" vertical="center"/>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27" xfId="0" applyFont="1" applyBorder="1" applyAlignment="1">
      <alignment horizontal="left" wrapText="1"/>
    </xf>
    <xf numFmtId="0" fontId="7" fillId="0" borderId="28" xfId="0" applyFont="1" applyBorder="1" applyAlignment="1">
      <alignment horizontal="left" wrapText="1"/>
    </xf>
    <xf numFmtId="0" fontId="7" fillId="0" borderId="29" xfId="0" applyFont="1" applyBorder="1" applyAlignment="1">
      <alignment horizontal="left" wrapTex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 xfId="0" applyFill="1" applyBorder="1" applyAlignment="1">
      <alignment horizontal="center"/>
    </xf>
    <xf numFmtId="0" fontId="0" fillId="0" borderId="7" xfId="0" applyFill="1" applyBorder="1" applyAlignment="1">
      <alignment horizontal="center"/>
    </xf>
    <xf numFmtId="0" fontId="0" fillId="0" borderId="33" xfId="0" applyFill="1" applyBorder="1" applyAlignment="1">
      <alignment horizont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64" fontId="16" fillId="0" borderId="19" xfId="0" applyNumberFormat="1" applyFont="1" applyBorder="1" applyAlignment="1">
      <alignment horizontal="center" vertical="center"/>
    </xf>
    <xf numFmtId="164" fontId="16" fillId="0" borderId="20" xfId="0" applyNumberFormat="1" applyFont="1" applyBorder="1" applyAlignment="1">
      <alignment horizontal="center" vertical="center"/>
    </xf>
    <xf numFmtId="164" fontId="16" fillId="0" borderId="21" xfId="0" applyNumberFormat="1" applyFont="1" applyBorder="1" applyAlignment="1">
      <alignment horizontal="center" vertical="center"/>
    </xf>
    <xf numFmtId="164" fontId="16" fillId="3" borderId="3" xfId="0" applyNumberFormat="1" applyFont="1" applyFill="1" applyBorder="1" applyAlignment="1">
      <alignment horizontal="center" vertical="center"/>
    </xf>
    <xf numFmtId="164" fontId="16" fillId="4" borderId="3" xfId="0" applyNumberFormat="1" applyFont="1" applyFill="1" applyBorder="1" applyAlignment="1">
      <alignment horizontal="center" vertical="center"/>
    </xf>
    <xf numFmtId="164" fontId="16" fillId="0" borderId="3" xfId="0" applyNumberFormat="1" applyFont="1" applyBorder="1" applyAlignment="1">
      <alignment horizontal="center" vertical="center"/>
    </xf>
    <xf numFmtId="164" fontId="16" fillId="0" borderId="32" xfId="0" applyNumberFormat="1" applyFont="1" applyBorder="1" applyAlignment="1">
      <alignment horizontal="center" vertical="center"/>
    </xf>
    <xf numFmtId="164" fontId="16" fillId="0" borderId="27" xfId="0" applyNumberFormat="1" applyFont="1" applyBorder="1" applyAlignment="1">
      <alignment horizontal="center" vertical="center"/>
    </xf>
    <xf numFmtId="164" fontId="16" fillId="0" borderId="28" xfId="0" applyNumberFormat="1" applyFont="1" applyBorder="1" applyAlignment="1">
      <alignment horizontal="center" vertical="center"/>
    </xf>
    <xf numFmtId="164" fontId="16" fillId="0" borderId="29" xfId="0" applyNumberFormat="1" applyFont="1" applyBorder="1" applyAlignment="1">
      <alignment horizontal="center" vertical="center"/>
    </xf>
    <xf numFmtId="164" fontId="16" fillId="3" borderId="35" xfId="0" applyNumberFormat="1" applyFont="1" applyFill="1" applyBorder="1" applyAlignment="1">
      <alignment horizontal="center" vertical="center"/>
    </xf>
    <xf numFmtId="164" fontId="16" fillId="4" borderId="35" xfId="0" applyNumberFormat="1" applyFont="1" applyFill="1" applyBorder="1" applyAlignment="1">
      <alignment horizontal="center" vertical="center"/>
    </xf>
    <xf numFmtId="164" fontId="16" fillId="0" borderId="35" xfId="0" applyNumberFormat="1" applyFont="1" applyBorder="1" applyAlignment="1">
      <alignment horizontal="center" vertical="center"/>
    </xf>
    <xf numFmtId="164" fontId="16" fillId="0" borderId="36" xfId="0" applyNumberFormat="1" applyFont="1" applyBorder="1" applyAlignment="1">
      <alignment horizontal="center" vertic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ITAJUBA_DADOS!$E$6:$E$36</c:f>
              <c:numCache>
                <c:formatCode>_-[$R$-416]\ * #,##0.00_-;\-[$R$-416]\ * #,##0.00_-;_-[$R$-416]\ * "-"??_-;_-@_-</c:formatCode>
                <c:ptCount val="31"/>
                <c:pt idx="0">
                  <c:v>2.4300000000000002</c:v>
                </c:pt>
                <c:pt idx="1">
                  <c:v>3.4966666666666666</c:v>
                </c:pt>
                <c:pt idx="2">
                  <c:v>1.1966666666666665</c:v>
                </c:pt>
                <c:pt idx="3">
                  <c:v>26.33</c:v>
                </c:pt>
                <c:pt idx="4">
                  <c:v>20.399999999999999</c:v>
                </c:pt>
                <c:pt idx="5">
                  <c:v>3.3966666666666665</c:v>
                </c:pt>
                <c:pt idx="6">
                  <c:v>3.83</c:v>
                </c:pt>
                <c:pt idx="7">
                  <c:v>5.663333333333334</c:v>
                </c:pt>
                <c:pt idx="8">
                  <c:v>2.8633333333333333</c:v>
                </c:pt>
                <c:pt idx="9">
                  <c:v>2.9299999999999997</c:v>
                </c:pt>
                <c:pt idx="10">
                  <c:v>34.53</c:v>
                </c:pt>
                <c:pt idx="11">
                  <c:v>22.95</c:v>
                </c:pt>
                <c:pt idx="12">
                  <c:v>3.4966666666666666</c:v>
                </c:pt>
                <c:pt idx="13">
                  <c:v>3.33</c:v>
                </c:pt>
                <c:pt idx="14">
                  <c:v>2.33</c:v>
                </c:pt>
                <c:pt idx="15">
                  <c:v>3.33</c:v>
                </c:pt>
                <c:pt idx="16">
                  <c:v>1.83</c:v>
                </c:pt>
                <c:pt idx="17">
                  <c:v>23.2</c:v>
                </c:pt>
                <c:pt idx="18">
                  <c:v>10.844999999999999</c:v>
                </c:pt>
                <c:pt idx="19">
                  <c:v>34.9</c:v>
                </c:pt>
                <c:pt idx="20">
                  <c:v>3.7966666666666669</c:v>
                </c:pt>
                <c:pt idx="21">
                  <c:v>2.0933333333333333</c:v>
                </c:pt>
                <c:pt idx="22">
                  <c:v>2.35</c:v>
                </c:pt>
                <c:pt idx="23">
                  <c:v>1.9666666666666668</c:v>
                </c:pt>
                <c:pt idx="24">
                  <c:v>1.9666666666666668</c:v>
                </c:pt>
                <c:pt idx="25">
                  <c:v>6.830000000000001</c:v>
                </c:pt>
                <c:pt idx="26">
                  <c:v>0</c:v>
                </c:pt>
                <c:pt idx="27">
                  <c:v>30</c:v>
                </c:pt>
                <c:pt idx="28">
                  <c:v>13.5</c:v>
                </c:pt>
                <c:pt idx="29">
                  <c:v>11.995000000000001</c:v>
                </c:pt>
                <c:pt idx="30">
                  <c:v>19.899999999999999</c:v>
                </c:pt>
              </c:numCache>
            </c:numRef>
          </c:val>
        </c:ser>
        <c:dLbls>
          <c:showLegendKey val="0"/>
          <c:showVal val="0"/>
          <c:showCatName val="0"/>
          <c:showSerName val="0"/>
          <c:showPercent val="0"/>
          <c:showBubbleSize val="0"/>
        </c:dLbls>
        <c:gapWidth val="150"/>
        <c:shape val="box"/>
        <c:axId val="279581656"/>
        <c:axId val="279577344"/>
        <c:axId val="0"/>
      </c:bar3DChart>
      <c:catAx>
        <c:axId val="279581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79577344"/>
        <c:crosses val="autoZero"/>
        <c:auto val="1"/>
        <c:lblAlgn val="ctr"/>
        <c:lblOffset val="100"/>
        <c:noMultiLvlLbl val="0"/>
      </c:catAx>
      <c:valAx>
        <c:axId val="279577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7958165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POUSO_ALEGRE_DADOS!$E$6:$E$36</c:f>
              <c:numCache>
                <c:formatCode>_-[$R$-416]\ * #,##0.00_-;\-[$R$-416]\ * #,##0.00_-;_-[$R$-416]\ * "-"??_-;_-@_-</c:formatCode>
                <c:ptCount val="31"/>
                <c:pt idx="0">
                  <c:v>2.5933333333333333</c:v>
                </c:pt>
                <c:pt idx="1">
                  <c:v>3.66</c:v>
                </c:pt>
                <c:pt idx="2">
                  <c:v>2.1633333333333336</c:v>
                </c:pt>
                <c:pt idx="3">
                  <c:v>26.963333333333335</c:v>
                </c:pt>
                <c:pt idx="4">
                  <c:v>20.445</c:v>
                </c:pt>
                <c:pt idx="5">
                  <c:v>3.2600000000000002</c:v>
                </c:pt>
                <c:pt idx="6">
                  <c:v>4.66</c:v>
                </c:pt>
                <c:pt idx="7">
                  <c:v>4.4933333333333332</c:v>
                </c:pt>
                <c:pt idx="8">
                  <c:v>3.4933333333333336</c:v>
                </c:pt>
                <c:pt idx="9">
                  <c:v>4.5933333333333337</c:v>
                </c:pt>
                <c:pt idx="10">
                  <c:v>25.223333333333333</c:v>
                </c:pt>
                <c:pt idx="11">
                  <c:v>22.994999999999997</c:v>
                </c:pt>
                <c:pt idx="12">
                  <c:v>3.33</c:v>
                </c:pt>
                <c:pt idx="13">
                  <c:v>6.9933333333333332</c:v>
                </c:pt>
                <c:pt idx="14">
                  <c:v>3.1266666666666669</c:v>
                </c:pt>
                <c:pt idx="15">
                  <c:v>3.6933333333333334</c:v>
                </c:pt>
                <c:pt idx="16">
                  <c:v>5.8833333333333329</c:v>
                </c:pt>
                <c:pt idx="17">
                  <c:v>10.433333333333334</c:v>
                </c:pt>
                <c:pt idx="18">
                  <c:v>7.06</c:v>
                </c:pt>
                <c:pt idx="19">
                  <c:v>32.5</c:v>
                </c:pt>
                <c:pt idx="20">
                  <c:v>5.1266666666666669</c:v>
                </c:pt>
                <c:pt idx="21">
                  <c:v>2.16</c:v>
                </c:pt>
                <c:pt idx="22">
                  <c:v>1.1950000000000001</c:v>
                </c:pt>
                <c:pt idx="23">
                  <c:v>1.96</c:v>
                </c:pt>
                <c:pt idx="24">
                  <c:v>1.96</c:v>
                </c:pt>
                <c:pt idx="25">
                  <c:v>6.8266666666666671</c:v>
                </c:pt>
                <c:pt idx="26">
                  <c:v>18.32</c:v>
                </c:pt>
                <c:pt idx="27">
                  <c:v>28.99</c:v>
                </c:pt>
                <c:pt idx="28">
                  <c:v>16.616666666666664</c:v>
                </c:pt>
                <c:pt idx="29">
                  <c:v>10.959999999999999</c:v>
                </c:pt>
                <c:pt idx="30">
                  <c:v>11.25</c:v>
                </c:pt>
              </c:numCache>
            </c:numRef>
          </c:val>
        </c:ser>
        <c:dLbls>
          <c:showLegendKey val="0"/>
          <c:showVal val="0"/>
          <c:showCatName val="0"/>
          <c:showSerName val="0"/>
          <c:showPercent val="0"/>
          <c:showBubbleSize val="0"/>
        </c:dLbls>
        <c:gapWidth val="150"/>
        <c:shape val="box"/>
        <c:axId val="298497384"/>
        <c:axId val="298499344"/>
        <c:axId val="0"/>
      </c:bar3DChart>
      <c:catAx>
        <c:axId val="298497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9344"/>
        <c:crosses val="autoZero"/>
        <c:auto val="1"/>
        <c:lblAlgn val="ctr"/>
        <c:lblOffset val="100"/>
        <c:noMultiLvlLbl val="0"/>
      </c:catAx>
      <c:valAx>
        <c:axId val="298499344"/>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7384"/>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POUSO_ALEGRE_DADOS!$F$6:$F$36</c:f>
              <c:numCache>
                <c:formatCode>_-[$R$-416]\ * #,##0.00_-;\-[$R$-416]\ * #,##0.00_-;_-[$R$-416]\ * "-"??_-;_-@_-</c:formatCode>
                <c:ptCount val="31"/>
                <c:pt idx="0">
                  <c:v>2.79</c:v>
                </c:pt>
                <c:pt idx="1">
                  <c:v>4.99</c:v>
                </c:pt>
                <c:pt idx="2">
                  <c:v>2.99</c:v>
                </c:pt>
                <c:pt idx="3">
                  <c:v>28.9</c:v>
                </c:pt>
                <c:pt idx="4">
                  <c:v>21.5</c:v>
                </c:pt>
                <c:pt idx="5">
                  <c:v>3.79</c:v>
                </c:pt>
                <c:pt idx="6">
                  <c:v>5.99</c:v>
                </c:pt>
                <c:pt idx="7">
                  <c:v>4.99</c:v>
                </c:pt>
                <c:pt idx="8">
                  <c:v>4.49</c:v>
                </c:pt>
                <c:pt idx="9">
                  <c:v>6.49</c:v>
                </c:pt>
                <c:pt idx="10">
                  <c:v>30.67</c:v>
                </c:pt>
                <c:pt idx="11">
                  <c:v>27.99</c:v>
                </c:pt>
                <c:pt idx="12">
                  <c:v>4</c:v>
                </c:pt>
                <c:pt idx="13">
                  <c:v>9.99</c:v>
                </c:pt>
                <c:pt idx="14">
                  <c:v>3.99</c:v>
                </c:pt>
                <c:pt idx="15">
                  <c:v>3.99</c:v>
                </c:pt>
                <c:pt idx="16">
                  <c:v>7.9</c:v>
                </c:pt>
                <c:pt idx="17">
                  <c:v>20</c:v>
                </c:pt>
                <c:pt idx="18">
                  <c:v>7.99</c:v>
                </c:pt>
                <c:pt idx="19">
                  <c:v>65</c:v>
                </c:pt>
                <c:pt idx="20">
                  <c:v>6.99</c:v>
                </c:pt>
                <c:pt idx="21">
                  <c:v>2.99</c:v>
                </c:pt>
                <c:pt idx="22">
                  <c:v>2.39</c:v>
                </c:pt>
                <c:pt idx="23">
                  <c:v>2.5</c:v>
                </c:pt>
                <c:pt idx="24">
                  <c:v>2.5</c:v>
                </c:pt>
                <c:pt idx="25">
                  <c:v>7.49</c:v>
                </c:pt>
                <c:pt idx="26">
                  <c:v>36.64</c:v>
                </c:pt>
                <c:pt idx="27">
                  <c:v>32.979999999999997</c:v>
                </c:pt>
                <c:pt idx="28">
                  <c:v>20.2</c:v>
                </c:pt>
                <c:pt idx="29">
                  <c:v>14.99</c:v>
                </c:pt>
                <c:pt idx="30">
                  <c:v>22.5</c:v>
                </c:pt>
              </c:numCache>
            </c:numRef>
          </c:val>
        </c:ser>
        <c:dLbls>
          <c:showLegendKey val="0"/>
          <c:showVal val="0"/>
          <c:showCatName val="0"/>
          <c:showSerName val="0"/>
          <c:showPercent val="0"/>
          <c:showBubbleSize val="0"/>
        </c:dLbls>
        <c:gapWidth val="150"/>
        <c:shape val="box"/>
        <c:axId val="298497776"/>
        <c:axId val="298492288"/>
        <c:axId val="0"/>
      </c:bar3DChart>
      <c:catAx>
        <c:axId val="2984977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2288"/>
        <c:crosses val="autoZero"/>
        <c:auto val="1"/>
        <c:lblAlgn val="ctr"/>
        <c:lblOffset val="100"/>
        <c:noMultiLvlLbl val="0"/>
      </c:catAx>
      <c:valAx>
        <c:axId val="298492288"/>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777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POUSO_ALEGRE_DADOS!$G$6:$G$36</c:f>
              <c:numCache>
                <c:formatCode>_-[$R$-416]\ * #,##0.00_-;\-[$R$-416]\ * #,##0.00_-;_-[$R$-416]\ * "-"??_-;_-@_-</c:formatCode>
                <c:ptCount val="31"/>
                <c:pt idx="0">
                  <c:v>2.4900000000000002</c:v>
                </c:pt>
                <c:pt idx="1">
                  <c:v>2.99</c:v>
                </c:pt>
                <c:pt idx="2">
                  <c:v>1.5</c:v>
                </c:pt>
                <c:pt idx="3">
                  <c:v>24</c:v>
                </c:pt>
                <c:pt idx="4">
                  <c:v>19.39</c:v>
                </c:pt>
                <c:pt idx="5">
                  <c:v>2.5</c:v>
                </c:pt>
                <c:pt idx="6">
                  <c:v>3.99</c:v>
                </c:pt>
                <c:pt idx="7">
                  <c:v>3.99</c:v>
                </c:pt>
                <c:pt idx="8">
                  <c:v>2.4900000000000002</c:v>
                </c:pt>
                <c:pt idx="9">
                  <c:v>3.5</c:v>
                </c:pt>
                <c:pt idx="10">
                  <c:v>20</c:v>
                </c:pt>
                <c:pt idx="11">
                  <c:v>18</c:v>
                </c:pt>
                <c:pt idx="12">
                  <c:v>2.99</c:v>
                </c:pt>
                <c:pt idx="13">
                  <c:v>5</c:v>
                </c:pt>
                <c:pt idx="14">
                  <c:v>2.5</c:v>
                </c:pt>
                <c:pt idx="15">
                  <c:v>3.5</c:v>
                </c:pt>
                <c:pt idx="16">
                  <c:v>3</c:v>
                </c:pt>
                <c:pt idx="17">
                  <c:v>0</c:v>
                </c:pt>
                <c:pt idx="18">
                  <c:v>5.69</c:v>
                </c:pt>
                <c:pt idx="19">
                  <c:v>0</c:v>
                </c:pt>
                <c:pt idx="20">
                  <c:v>3.49</c:v>
                </c:pt>
                <c:pt idx="21">
                  <c:v>1.59</c:v>
                </c:pt>
                <c:pt idx="22">
                  <c:v>0</c:v>
                </c:pt>
                <c:pt idx="23">
                  <c:v>1.39</c:v>
                </c:pt>
                <c:pt idx="24">
                  <c:v>1.39</c:v>
                </c:pt>
                <c:pt idx="25">
                  <c:v>6</c:v>
                </c:pt>
                <c:pt idx="26">
                  <c:v>0</c:v>
                </c:pt>
                <c:pt idx="27">
                  <c:v>25</c:v>
                </c:pt>
                <c:pt idx="28">
                  <c:v>13.05</c:v>
                </c:pt>
                <c:pt idx="29">
                  <c:v>7.89</c:v>
                </c:pt>
                <c:pt idx="30">
                  <c:v>0</c:v>
                </c:pt>
              </c:numCache>
            </c:numRef>
          </c:val>
        </c:ser>
        <c:dLbls>
          <c:showLegendKey val="0"/>
          <c:showVal val="0"/>
          <c:showCatName val="0"/>
          <c:showSerName val="0"/>
          <c:showPercent val="0"/>
          <c:showBubbleSize val="0"/>
        </c:dLbls>
        <c:gapWidth val="150"/>
        <c:shape val="box"/>
        <c:axId val="298498168"/>
        <c:axId val="298493072"/>
        <c:axId val="0"/>
      </c:bar3DChart>
      <c:catAx>
        <c:axId val="2984981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3072"/>
        <c:crosses val="autoZero"/>
        <c:auto val="1"/>
        <c:lblAlgn val="ctr"/>
        <c:lblOffset val="100"/>
        <c:noMultiLvlLbl val="0"/>
      </c:catAx>
      <c:valAx>
        <c:axId val="29849307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816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OURO_FINO_DADOS!$E$6:$E$36</c:f>
              <c:numCache>
                <c:formatCode>_-[$R$-416]\ * #,##0.00_-;\-[$R$-416]\ * #,##0.00_-;_-[$R$-416]\ * "-"??_-;_-@_-</c:formatCode>
                <c:ptCount val="31"/>
                <c:pt idx="0">
                  <c:v>2.25</c:v>
                </c:pt>
                <c:pt idx="1">
                  <c:v>3.6300000000000003</c:v>
                </c:pt>
                <c:pt idx="2">
                  <c:v>1.7633333333333334</c:v>
                </c:pt>
                <c:pt idx="3">
                  <c:v>25.66333333333333</c:v>
                </c:pt>
                <c:pt idx="4">
                  <c:v>18.796666666666667</c:v>
                </c:pt>
                <c:pt idx="5">
                  <c:v>3.1633333333333336</c:v>
                </c:pt>
                <c:pt idx="6">
                  <c:v>3.4966666666666666</c:v>
                </c:pt>
                <c:pt idx="7">
                  <c:v>4.996666666666667</c:v>
                </c:pt>
                <c:pt idx="8">
                  <c:v>2.4966666666666666</c:v>
                </c:pt>
                <c:pt idx="9">
                  <c:v>3.5966666666666662</c:v>
                </c:pt>
                <c:pt idx="10">
                  <c:v>21.795000000000002</c:v>
                </c:pt>
                <c:pt idx="11">
                  <c:v>16.816666666666666</c:v>
                </c:pt>
                <c:pt idx="12">
                  <c:v>3</c:v>
                </c:pt>
                <c:pt idx="13">
                  <c:v>5.33</c:v>
                </c:pt>
                <c:pt idx="14">
                  <c:v>3.4633333333333334</c:v>
                </c:pt>
                <c:pt idx="15">
                  <c:v>3.3633333333333333</c:v>
                </c:pt>
                <c:pt idx="16">
                  <c:v>6.9933333333333332</c:v>
                </c:pt>
                <c:pt idx="17">
                  <c:v>17.099999999999998</c:v>
                </c:pt>
                <c:pt idx="18">
                  <c:v>6.996666666666667</c:v>
                </c:pt>
                <c:pt idx="19">
                  <c:v>44.400000000000006</c:v>
                </c:pt>
                <c:pt idx="20">
                  <c:v>3.6633333333333336</c:v>
                </c:pt>
                <c:pt idx="21">
                  <c:v>1.8633333333333333</c:v>
                </c:pt>
                <c:pt idx="22">
                  <c:v>2.29</c:v>
                </c:pt>
                <c:pt idx="23">
                  <c:v>2.4633333333333334</c:v>
                </c:pt>
                <c:pt idx="24">
                  <c:v>2.4633333333333334</c:v>
                </c:pt>
                <c:pt idx="25">
                  <c:v>6.496666666666667</c:v>
                </c:pt>
                <c:pt idx="26">
                  <c:v>26.556666666666668</c:v>
                </c:pt>
                <c:pt idx="27">
                  <c:v>26</c:v>
                </c:pt>
                <c:pt idx="28">
                  <c:v>17.8</c:v>
                </c:pt>
                <c:pt idx="29">
                  <c:v>8.1300000000000008</c:v>
                </c:pt>
                <c:pt idx="30">
                  <c:v>16.95</c:v>
                </c:pt>
              </c:numCache>
            </c:numRef>
          </c:val>
        </c:ser>
        <c:dLbls>
          <c:showLegendKey val="0"/>
          <c:showVal val="0"/>
          <c:showCatName val="0"/>
          <c:showSerName val="0"/>
          <c:showPercent val="0"/>
          <c:showBubbleSize val="0"/>
        </c:dLbls>
        <c:gapWidth val="150"/>
        <c:shape val="box"/>
        <c:axId val="298494248"/>
        <c:axId val="298494640"/>
        <c:axId val="0"/>
      </c:bar3DChart>
      <c:catAx>
        <c:axId val="2984942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4640"/>
        <c:crosses val="autoZero"/>
        <c:auto val="1"/>
        <c:lblAlgn val="ctr"/>
        <c:lblOffset val="100"/>
        <c:noMultiLvlLbl val="0"/>
      </c:catAx>
      <c:valAx>
        <c:axId val="298494640"/>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424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OURO_FINO_DADOS!$F$6:$F$36</c:f>
              <c:numCache>
                <c:formatCode>_-[$R$-416]\ * #,##0.00_-;\-[$R$-416]\ * #,##0.00_-;_-[$R$-416]\ * "-"??_-;_-@_-</c:formatCode>
                <c:ptCount val="31"/>
                <c:pt idx="0">
                  <c:v>3</c:v>
                </c:pt>
                <c:pt idx="1">
                  <c:v>4</c:v>
                </c:pt>
                <c:pt idx="2">
                  <c:v>2</c:v>
                </c:pt>
                <c:pt idx="3">
                  <c:v>26</c:v>
                </c:pt>
                <c:pt idx="4">
                  <c:v>25</c:v>
                </c:pt>
                <c:pt idx="5">
                  <c:v>3.99</c:v>
                </c:pt>
                <c:pt idx="6">
                  <c:v>3.99</c:v>
                </c:pt>
                <c:pt idx="7">
                  <c:v>5.99</c:v>
                </c:pt>
                <c:pt idx="8">
                  <c:v>3</c:v>
                </c:pt>
                <c:pt idx="9">
                  <c:v>4</c:v>
                </c:pt>
                <c:pt idx="10">
                  <c:v>26.6</c:v>
                </c:pt>
                <c:pt idx="11">
                  <c:v>22.45</c:v>
                </c:pt>
                <c:pt idx="12">
                  <c:v>5</c:v>
                </c:pt>
                <c:pt idx="13">
                  <c:v>7</c:v>
                </c:pt>
                <c:pt idx="14">
                  <c:v>4</c:v>
                </c:pt>
                <c:pt idx="15">
                  <c:v>3.59</c:v>
                </c:pt>
                <c:pt idx="16">
                  <c:v>10</c:v>
                </c:pt>
                <c:pt idx="17">
                  <c:v>20</c:v>
                </c:pt>
                <c:pt idx="18">
                  <c:v>7.99</c:v>
                </c:pt>
                <c:pt idx="19">
                  <c:v>53.1</c:v>
                </c:pt>
                <c:pt idx="20">
                  <c:v>4.5</c:v>
                </c:pt>
                <c:pt idx="21">
                  <c:v>2.5</c:v>
                </c:pt>
                <c:pt idx="22">
                  <c:v>2.29</c:v>
                </c:pt>
                <c:pt idx="23">
                  <c:v>3</c:v>
                </c:pt>
                <c:pt idx="24">
                  <c:v>3</c:v>
                </c:pt>
                <c:pt idx="25">
                  <c:v>7.49</c:v>
                </c:pt>
                <c:pt idx="26">
                  <c:v>35</c:v>
                </c:pt>
                <c:pt idx="27">
                  <c:v>26</c:v>
                </c:pt>
                <c:pt idx="28">
                  <c:v>20.8</c:v>
                </c:pt>
                <c:pt idx="29">
                  <c:v>15</c:v>
                </c:pt>
                <c:pt idx="30">
                  <c:v>20</c:v>
                </c:pt>
              </c:numCache>
            </c:numRef>
          </c:val>
        </c:ser>
        <c:dLbls>
          <c:showLegendKey val="0"/>
          <c:showVal val="0"/>
          <c:showCatName val="0"/>
          <c:showSerName val="0"/>
          <c:showPercent val="0"/>
          <c:showBubbleSize val="0"/>
        </c:dLbls>
        <c:gapWidth val="150"/>
        <c:shape val="box"/>
        <c:axId val="298495032"/>
        <c:axId val="298495424"/>
        <c:axId val="0"/>
      </c:bar3DChart>
      <c:catAx>
        <c:axId val="298495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5424"/>
        <c:crosses val="autoZero"/>
        <c:auto val="1"/>
        <c:lblAlgn val="ctr"/>
        <c:lblOffset val="100"/>
        <c:noMultiLvlLbl val="0"/>
      </c:catAx>
      <c:valAx>
        <c:axId val="298495424"/>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503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OURO_FINO_DADOS!$G$6:$G$36</c:f>
              <c:numCache>
                <c:formatCode>_-[$R$-416]\ * #,##0.00_-;\-[$R$-416]\ * #,##0.00_-;_-[$R$-416]\ * "-"??_-;_-@_-</c:formatCode>
                <c:ptCount val="31"/>
                <c:pt idx="0">
                  <c:v>1.5</c:v>
                </c:pt>
                <c:pt idx="1">
                  <c:v>2.89</c:v>
                </c:pt>
                <c:pt idx="2">
                  <c:v>1.5</c:v>
                </c:pt>
                <c:pt idx="3">
                  <c:v>25</c:v>
                </c:pt>
                <c:pt idx="4">
                  <c:v>12</c:v>
                </c:pt>
                <c:pt idx="5">
                  <c:v>2.5</c:v>
                </c:pt>
                <c:pt idx="6">
                  <c:v>3</c:v>
                </c:pt>
                <c:pt idx="7">
                  <c:v>4</c:v>
                </c:pt>
                <c:pt idx="8">
                  <c:v>2</c:v>
                </c:pt>
                <c:pt idx="9">
                  <c:v>3</c:v>
                </c:pt>
                <c:pt idx="10">
                  <c:v>16.989999999999998</c:v>
                </c:pt>
                <c:pt idx="11">
                  <c:v>10</c:v>
                </c:pt>
                <c:pt idx="12">
                  <c:v>2</c:v>
                </c:pt>
                <c:pt idx="13">
                  <c:v>3</c:v>
                </c:pt>
                <c:pt idx="14">
                  <c:v>2.89</c:v>
                </c:pt>
                <c:pt idx="15">
                  <c:v>3</c:v>
                </c:pt>
                <c:pt idx="16">
                  <c:v>1.5</c:v>
                </c:pt>
                <c:pt idx="17">
                  <c:v>11.3</c:v>
                </c:pt>
                <c:pt idx="18">
                  <c:v>6</c:v>
                </c:pt>
                <c:pt idx="19">
                  <c:v>35.700000000000003</c:v>
                </c:pt>
                <c:pt idx="20">
                  <c:v>3</c:v>
                </c:pt>
                <c:pt idx="21">
                  <c:v>1.0900000000000001</c:v>
                </c:pt>
                <c:pt idx="22">
                  <c:v>2.29</c:v>
                </c:pt>
                <c:pt idx="23">
                  <c:v>1.39</c:v>
                </c:pt>
                <c:pt idx="24">
                  <c:v>1.39</c:v>
                </c:pt>
                <c:pt idx="25">
                  <c:v>5</c:v>
                </c:pt>
                <c:pt idx="26">
                  <c:v>21.35</c:v>
                </c:pt>
                <c:pt idx="27">
                  <c:v>26</c:v>
                </c:pt>
                <c:pt idx="28">
                  <c:v>15.2</c:v>
                </c:pt>
                <c:pt idx="29">
                  <c:v>2</c:v>
                </c:pt>
                <c:pt idx="30">
                  <c:v>13.9</c:v>
                </c:pt>
              </c:numCache>
            </c:numRef>
          </c:val>
        </c:ser>
        <c:dLbls>
          <c:showLegendKey val="0"/>
          <c:showVal val="0"/>
          <c:showCatName val="0"/>
          <c:showSerName val="0"/>
          <c:showPercent val="0"/>
          <c:showBubbleSize val="0"/>
        </c:dLbls>
        <c:gapWidth val="150"/>
        <c:shape val="box"/>
        <c:axId val="298496208"/>
        <c:axId val="302084432"/>
        <c:axId val="0"/>
      </c:bar3DChart>
      <c:catAx>
        <c:axId val="2984962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4432"/>
        <c:crosses val="autoZero"/>
        <c:auto val="1"/>
        <c:lblAlgn val="ctr"/>
        <c:lblOffset val="100"/>
        <c:noMultiLvlLbl val="0"/>
      </c:catAx>
      <c:valAx>
        <c:axId val="302084432"/>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620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CAMBUI_DADOS!$E$6:$E$36</c:f>
              <c:numCache>
                <c:formatCode>_-[$R$-416]\ * #,##0.00_-;\-[$R$-416]\ * #,##0.00_-;_-[$R$-416]\ * "-"??_-;_-@_-</c:formatCode>
                <c:ptCount val="31"/>
                <c:pt idx="0">
                  <c:v>3.8833333333333333</c:v>
                </c:pt>
                <c:pt idx="1">
                  <c:v>4.0966666666666667</c:v>
                </c:pt>
                <c:pt idx="2">
                  <c:v>1.7966666666666666</c:v>
                </c:pt>
                <c:pt idx="3">
                  <c:v>11.33</c:v>
                </c:pt>
                <c:pt idx="4">
                  <c:v>10.95</c:v>
                </c:pt>
                <c:pt idx="5">
                  <c:v>3.1300000000000003</c:v>
                </c:pt>
                <c:pt idx="6">
                  <c:v>4.4633333333333338</c:v>
                </c:pt>
                <c:pt idx="7">
                  <c:v>4.4633333333333338</c:v>
                </c:pt>
                <c:pt idx="8">
                  <c:v>3.4633333333333334</c:v>
                </c:pt>
                <c:pt idx="9">
                  <c:v>3.7966666666666669</c:v>
                </c:pt>
                <c:pt idx="10">
                  <c:v>27.274999999999999</c:v>
                </c:pt>
                <c:pt idx="11">
                  <c:v>15</c:v>
                </c:pt>
                <c:pt idx="12">
                  <c:v>4.9000000000000004</c:v>
                </c:pt>
                <c:pt idx="13">
                  <c:v>5.4633333333333338</c:v>
                </c:pt>
                <c:pt idx="14">
                  <c:v>3.6300000000000003</c:v>
                </c:pt>
                <c:pt idx="15">
                  <c:v>3.4299999999999997</c:v>
                </c:pt>
                <c:pt idx="16">
                  <c:v>4.833333333333333</c:v>
                </c:pt>
                <c:pt idx="17">
                  <c:v>21.324999999999999</c:v>
                </c:pt>
                <c:pt idx="18">
                  <c:v>8.3449999999999989</c:v>
                </c:pt>
                <c:pt idx="19">
                  <c:v>49.95</c:v>
                </c:pt>
                <c:pt idx="20">
                  <c:v>3.9633333333333334</c:v>
                </c:pt>
                <c:pt idx="21">
                  <c:v>2.9633333333333334</c:v>
                </c:pt>
                <c:pt idx="22">
                  <c:v>2.95</c:v>
                </c:pt>
                <c:pt idx="23">
                  <c:v>2.83</c:v>
                </c:pt>
                <c:pt idx="24">
                  <c:v>2.83</c:v>
                </c:pt>
                <c:pt idx="25">
                  <c:v>7.9633333333333338</c:v>
                </c:pt>
                <c:pt idx="26">
                  <c:v>0</c:v>
                </c:pt>
                <c:pt idx="27">
                  <c:v>33.5</c:v>
                </c:pt>
                <c:pt idx="28">
                  <c:v>13.633333333333333</c:v>
                </c:pt>
                <c:pt idx="29">
                  <c:v>9.2966666666666669</c:v>
                </c:pt>
                <c:pt idx="30">
                  <c:v>20</c:v>
                </c:pt>
              </c:numCache>
            </c:numRef>
          </c:val>
        </c:ser>
        <c:dLbls>
          <c:showLegendKey val="0"/>
          <c:showVal val="0"/>
          <c:showCatName val="0"/>
          <c:showSerName val="0"/>
          <c:showPercent val="0"/>
          <c:showBubbleSize val="0"/>
        </c:dLbls>
        <c:gapWidth val="150"/>
        <c:shape val="box"/>
        <c:axId val="302090312"/>
        <c:axId val="302089920"/>
        <c:axId val="0"/>
      </c:bar3DChart>
      <c:catAx>
        <c:axId val="302090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9920"/>
        <c:crosses val="autoZero"/>
        <c:auto val="1"/>
        <c:lblAlgn val="ctr"/>
        <c:lblOffset val="100"/>
        <c:noMultiLvlLbl val="0"/>
      </c:catAx>
      <c:valAx>
        <c:axId val="302089920"/>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9031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CAMBUI_DADOS!$F$6:$F$36</c:f>
              <c:numCache>
                <c:formatCode>_-[$R$-416]\ * #,##0.00_-;\-[$R$-416]\ * #,##0.00_-;_-[$R$-416]\ * "-"??_-;_-@_-</c:formatCode>
                <c:ptCount val="31"/>
                <c:pt idx="0">
                  <c:v>6.25</c:v>
                </c:pt>
                <c:pt idx="1">
                  <c:v>5.99</c:v>
                </c:pt>
                <c:pt idx="2">
                  <c:v>1.99</c:v>
                </c:pt>
                <c:pt idx="3">
                  <c:v>24</c:v>
                </c:pt>
                <c:pt idx="4">
                  <c:v>21.9</c:v>
                </c:pt>
                <c:pt idx="5">
                  <c:v>3.99</c:v>
                </c:pt>
                <c:pt idx="6">
                  <c:v>4.99</c:v>
                </c:pt>
                <c:pt idx="7">
                  <c:v>5.99</c:v>
                </c:pt>
                <c:pt idx="8">
                  <c:v>3.9</c:v>
                </c:pt>
                <c:pt idx="9">
                  <c:v>4.9000000000000004</c:v>
                </c:pt>
                <c:pt idx="10">
                  <c:v>29.75</c:v>
                </c:pt>
                <c:pt idx="11">
                  <c:v>15</c:v>
                </c:pt>
                <c:pt idx="12">
                  <c:v>9.3000000000000007</c:v>
                </c:pt>
                <c:pt idx="13">
                  <c:v>6.99</c:v>
                </c:pt>
                <c:pt idx="14">
                  <c:v>4.9000000000000004</c:v>
                </c:pt>
                <c:pt idx="15">
                  <c:v>3.99</c:v>
                </c:pt>
                <c:pt idx="16">
                  <c:v>6</c:v>
                </c:pt>
                <c:pt idx="17">
                  <c:v>22.15</c:v>
                </c:pt>
                <c:pt idx="18">
                  <c:v>8.7899999999999991</c:v>
                </c:pt>
                <c:pt idx="19">
                  <c:v>49.95</c:v>
                </c:pt>
                <c:pt idx="20">
                  <c:v>4.9000000000000004</c:v>
                </c:pt>
                <c:pt idx="21">
                  <c:v>3.99</c:v>
                </c:pt>
                <c:pt idx="22">
                  <c:v>2.95</c:v>
                </c:pt>
                <c:pt idx="23">
                  <c:v>3.5</c:v>
                </c:pt>
                <c:pt idx="24">
                  <c:v>3.5</c:v>
                </c:pt>
                <c:pt idx="25">
                  <c:v>9.99</c:v>
                </c:pt>
                <c:pt idx="26">
                  <c:v>0</c:v>
                </c:pt>
                <c:pt idx="27">
                  <c:v>42</c:v>
                </c:pt>
                <c:pt idx="28">
                  <c:v>16.3</c:v>
                </c:pt>
                <c:pt idx="29">
                  <c:v>12.9</c:v>
                </c:pt>
                <c:pt idx="30">
                  <c:v>21</c:v>
                </c:pt>
              </c:numCache>
            </c:numRef>
          </c:val>
        </c:ser>
        <c:dLbls>
          <c:showLegendKey val="0"/>
          <c:showVal val="0"/>
          <c:showCatName val="0"/>
          <c:showSerName val="0"/>
          <c:showPercent val="0"/>
          <c:showBubbleSize val="0"/>
        </c:dLbls>
        <c:gapWidth val="150"/>
        <c:shape val="box"/>
        <c:axId val="302086392"/>
        <c:axId val="302084824"/>
        <c:axId val="0"/>
      </c:bar3DChart>
      <c:catAx>
        <c:axId val="302086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4824"/>
        <c:crosses val="autoZero"/>
        <c:auto val="1"/>
        <c:lblAlgn val="ctr"/>
        <c:lblOffset val="100"/>
        <c:noMultiLvlLbl val="0"/>
      </c:catAx>
      <c:valAx>
        <c:axId val="302084824"/>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639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CAMBUI_DADOS!$G$6:$G$36</c:f>
              <c:numCache>
                <c:formatCode>_-[$R$-416]\ * #,##0.00_-;\-[$R$-416]\ * #,##0.00_-;_-[$R$-416]\ * "-"??_-;_-@_-</c:formatCode>
                <c:ptCount val="31"/>
                <c:pt idx="0">
                  <c:v>2.5</c:v>
                </c:pt>
                <c:pt idx="1">
                  <c:v>2.5</c:v>
                </c:pt>
                <c:pt idx="2">
                  <c:v>1.5</c:v>
                </c:pt>
                <c:pt idx="3">
                  <c:v>0</c:v>
                </c:pt>
                <c:pt idx="4">
                  <c:v>0</c:v>
                </c:pt>
                <c:pt idx="5">
                  <c:v>2.5</c:v>
                </c:pt>
                <c:pt idx="6">
                  <c:v>3.9</c:v>
                </c:pt>
                <c:pt idx="7">
                  <c:v>2.5</c:v>
                </c:pt>
                <c:pt idx="8">
                  <c:v>3</c:v>
                </c:pt>
                <c:pt idx="9">
                  <c:v>3</c:v>
                </c:pt>
                <c:pt idx="10">
                  <c:v>24.8</c:v>
                </c:pt>
                <c:pt idx="11">
                  <c:v>15</c:v>
                </c:pt>
                <c:pt idx="12">
                  <c:v>2.5</c:v>
                </c:pt>
                <c:pt idx="13">
                  <c:v>3.5</c:v>
                </c:pt>
                <c:pt idx="14">
                  <c:v>2.99</c:v>
                </c:pt>
                <c:pt idx="15">
                  <c:v>2.5</c:v>
                </c:pt>
                <c:pt idx="16">
                  <c:v>2.5</c:v>
                </c:pt>
                <c:pt idx="17">
                  <c:v>20.5</c:v>
                </c:pt>
                <c:pt idx="18">
                  <c:v>7.9</c:v>
                </c:pt>
                <c:pt idx="19">
                  <c:v>49.95</c:v>
                </c:pt>
                <c:pt idx="20">
                  <c:v>3</c:v>
                </c:pt>
                <c:pt idx="21">
                  <c:v>2</c:v>
                </c:pt>
                <c:pt idx="22">
                  <c:v>2.95</c:v>
                </c:pt>
                <c:pt idx="23">
                  <c:v>1.99</c:v>
                </c:pt>
                <c:pt idx="24">
                  <c:v>1.99</c:v>
                </c:pt>
                <c:pt idx="25">
                  <c:v>5</c:v>
                </c:pt>
                <c:pt idx="26">
                  <c:v>0</c:v>
                </c:pt>
                <c:pt idx="27">
                  <c:v>25</c:v>
                </c:pt>
                <c:pt idx="28">
                  <c:v>10</c:v>
                </c:pt>
                <c:pt idx="29">
                  <c:v>4</c:v>
                </c:pt>
                <c:pt idx="30">
                  <c:v>19</c:v>
                </c:pt>
              </c:numCache>
            </c:numRef>
          </c:val>
        </c:ser>
        <c:dLbls>
          <c:showLegendKey val="0"/>
          <c:showVal val="0"/>
          <c:showCatName val="0"/>
          <c:showSerName val="0"/>
          <c:showPercent val="0"/>
          <c:showBubbleSize val="0"/>
        </c:dLbls>
        <c:gapWidth val="150"/>
        <c:shape val="box"/>
        <c:axId val="302085216"/>
        <c:axId val="302089528"/>
        <c:axId val="0"/>
      </c:bar3DChart>
      <c:catAx>
        <c:axId val="302085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9528"/>
        <c:crosses val="autoZero"/>
        <c:auto val="1"/>
        <c:lblAlgn val="ctr"/>
        <c:lblOffset val="100"/>
        <c:noMultiLvlLbl val="0"/>
      </c:catAx>
      <c:valAx>
        <c:axId val="302089528"/>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0208521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ITAJUBA_DADOS!$F$6:$F$36</c:f>
              <c:numCache>
                <c:formatCode>_-[$R$-416]\ * #,##0.00_-;\-[$R$-416]\ * #,##0.00_-;_-[$R$-416]\ * "-"??_-;_-@_-</c:formatCode>
                <c:ptCount val="31"/>
                <c:pt idx="0">
                  <c:v>2.79</c:v>
                </c:pt>
                <c:pt idx="1">
                  <c:v>4</c:v>
                </c:pt>
                <c:pt idx="2">
                  <c:v>1.79</c:v>
                </c:pt>
                <c:pt idx="3">
                  <c:v>28.99</c:v>
                </c:pt>
                <c:pt idx="4">
                  <c:v>21</c:v>
                </c:pt>
                <c:pt idx="5">
                  <c:v>4</c:v>
                </c:pt>
                <c:pt idx="6">
                  <c:v>4</c:v>
                </c:pt>
                <c:pt idx="7">
                  <c:v>5.99</c:v>
                </c:pt>
                <c:pt idx="8">
                  <c:v>3</c:v>
                </c:pt>
                <c:pt idx="9">
                  <c:v>3</c:v>
                </c:pt>
                <c:pt idx="10">
                  <c:v>34.53</c:v>
                </c:pt>
                <c:pt idx="11">
                  <c:v>22.95</c:v>
                </c:pt>
                <c:pt idx="12">
                  <c:v>4.99</c:v>
                </c:pt>
                <c:pt idx="13">
                  <c:v>4</c:v>
                </c:pt>
                <c:pt idx="14">
                  <c:v>2.5</c:v>
                </c:pt>
                <c:pt idx="15">
                  <c:v>3.5</c:v>
                </c:pt>
                <c:pt idx="16">
                  <c:v>2.4900000000000002</c:v>
                </c:pt>
                <c:pt idx="17">
                  <c:v>23.2</c:v>
                </c:pt>
                <c:pt idx="18">
                  <c:v>11</c:v>
                </c:pt>
                <c:pt idx="19">
                  <c:v>34.9</c:v>
                </c:pt>
                <c:pt idx="20">
                  <c:v>3.99</c:v>
                </c:pt>
                <c:pt idx="21">
                  <c:v>2.5</c:v>
                </c:pt>
                <c:pt idx="22">
                  <c:v>2.35</c:v>
                </c:pt>
                <c:pt idx="23">
                  <c:v>2.5</c:v>
                </c:pt>
                <c:pt idx="24">
                  <c:v>2.5</c:v>
                </c:pt>
                <c:pt idx="25">
                  <c:v>7.5</c:v>
                </c:pt>
                <c:pt idx="26">
                  <c:v>0</c:v>
                </c:pt>
                <c:pt idx="27">
                  <c:v>30</c:v>
                </c:pt>
                <c:pt idx="28">
                  <c:v>15</c:v>
                </c:pt>
                <c:pt idx="29">
                  <c:v>13</c:v>
                </c:pt>
                <c:pt idx="30">
                  <c:v>19.899999999999999</c:v>
                </c:pt>
              </c:numCache>
            </c:numRef>
          </c:val>
        </c:ser>
        <c:dLbls>
          <c:showLegendKey val="0"/>
          <c:showVal val="0"/>
          <c:showCatName val="0"/>
          <c:showSerName val="0"/>
          <c:showPercent val="0"/>
          <c:showBubbleSize val="0"/>
        </c:dLbls>
        <c:gapWidth val="150"/>
        <c:shape val="box"/>
        <c:axId val="299661032"/>
        <c:axId val="299662208"/>
        <c:axId val="0"/>
      </c:bar3DChart>
      <c:catAx>
        <c:axId val="299661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2208"/>
        <c:crosses val="autoZero"/>
        <c:auto val="1"/>
        <c:lblAlgn val="ctr"/>
        <c:lblOffset val="100"/>
        <c:noMultiLvlLbl val="0"/>
      </c:catAx>
      <c:valAx>
        <c:axId val="29966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103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ITAJUBA_DADOS!$G$6:$G$36</c:f>
              <c:numCache>
                <c:formatCode>_-[$R$-416]\ * #,##0.00_-;\-[$R$-416]\ * #,##0.00_-;_-[$R$-416]\ * "-"??_-;_-@_-</c:formatCode>
                <c:ptCount val="31"/>
                <c:pt idx="0">
                  <c:v>2</c:v>
                </c:pt>
                <c:pt idx="1">
                  <c:v>2.5</c:v>
                </c:pt>
                <c:pt idx="2">
                  <c:v>0.8</c:v>
                </c:pt>
                <c:pt idx="3">
                  <c:v>25</c:v>
                </c:pt>
                <c:pt idx="4">
                  <c:v>19.8</c:v>
                </c:pt>
                <c:pt idx="5">
                  <c:v>2.4</c:v>
                </c:pt>
                <c:pt idx="6">
                  <c:v>3.5</c:v>
                </c:pt>
                <c:pt idx="7">
                  <c:v>5.5</c:v>
                </c:pt>
                <c:pt idx="8">
                  <c:v>2.59</c:v>
                </c:pt>
                <c:pt idx="9">
                  <c:v>2.79</c:v>
                </c:pt>
                <c:pt idx="10">
                  <c:v>34.53</c:v>
                </c:pt>
                <c:pt idx="11">
                  <c:v>22.95</c:v>
                </c:pt>
                <c:pt idx="12">
                  <c:v>2.5</c:v>
                </c:pt>
                <c:pt idx="13">
                  <c:v>2.99</c:v>
                </c:pt>
                <c:pt idx="14">
                  <c:v>2</c:v>
                </c:pt>
                <c:pt idx="15">
                  <c:v>2.99</c:v>
                </c:pt>
                <c:pt idx="16">
                  <c:v>1.5</c:v>
                </c:pt>
                <c:pt idx="17">
                  <c:v>23.2</c:v>
                </c:pt>
                <c:pt idx="18">
                  <c:v>10.69</c:v>
                </c:pt>
                <c:pt idx="19">
                  <c:v>34.9</c:v>
                </c:pt>
                <c:pt idx="20">
                  <c:v>3.5</c:v>
                </c:pt>
                <c:pt idx="21">
                  <c:v>1.79</c:v>
                </c:pt>
                <c:pt idx="22">
                  <c:v>2.35</c:v>
                </c:pt>
                <c:pt idx="23">
                  <c:v>1.4</c:v>
                </c:pt>
                <c:pt idx="24">
                  <c:v>1.4</c:v>
                </c:pt>
                <c:pt idx="25">
                  <c:v>6</c:v>
                </c:pt>
                <c:pt idx="26">
                  <c:v>0</c:v>
                </c:pt>
                <c:pt idx="27">
                  <c:v>30</c:v>
                </c:pt>
                <c:pt idx="28">
                  <c:v>12</c:v>
                </c:pt>
                <c:pt idx="29">
                  <c:v>10.99</c:v>
                </c:pt>
                <c:pt idx="30">
                  <c:v>19.899999999999999</c:v>
                </c:pt>
              </c:numCache>
            </c:numRef>
          </c:val>
        </c:ser>
        <c:dLbls>
          <c:showLegendKey val="0"/>
          <c:showVal val="0"/>
          <c:showCatName val="0"/>
          <c:showSerName val="0"/>
          <c:showPercent val="0"/>
          <c:showBubbleSize val="0"/>
        </c:dLbls>
        <c:gapWidth val="150"/>
        <c:shape val="box"/>
        <c:axId val="299658288"/>
        <c:axId val="299660248"/>
        <c:axId val="0"/>
      </c:bar3DChart>
      <c:catAx>
        <c:axId val="299658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0248"/>
        <c:crosses val="autoZero"/>
        <c:auto val="1"/>
        <c:lblAlgn val="ctr"/>
        <c:lblOffset val="100"/>
        <c:noMultiLvlLbl val="0"/>
      </c:catAx>
      <c:valAx>
        <c:axId val="299660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58288"/>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BRAZOPOLIS_DADOS!$E$6:$E$36</c:f>
              <c:numCache>
                <c:formatCode>_-[$R$-416]\ * #,##0.00_-;\-[$R$-416]\ * #,##0.00_-;_-[$R$-416]\ * "-"??_-;_-@_-</c:formatCode>
                <c:ptCount val="31"/>
                <c:pt idx="0">
                  <c:v>3.15</c:v>
                </c:pt>
                <c:pt idx="1">
                  <c:v>4.1499999999999995</c:v>
                </c:pt>
                <c:pt idx="2">
                  <c:v>1.3333333333333333</c:v>
                </c:pt>
                <c:pt idx="3">
                  <c:v>25.5</c:v>
                </c:pt>
                <c:pt idx="4">
                  <c:v>0</c:v>
                </c:pt>
                <c:pt idx="5">
                  <c:v>3.2833333333333332</c:v>
                </c:pt>
                <c:pt idx="6">
                  <c:v>5.1499999999999995</c:v>
                </c:pt>
                <c:pt idx="7">
                  <c:v>5.3266666666666671</c:v>
                </c:pt>
                <c:pt idx="8">
                  <c:v>3.65</c:v>
                </c:pt>
                <c:pt idx="9">
                  <c:v>4.25</c:v>
                </c:pt>
                <c:pt idx="10">
                  <c:v>28.75</c:v>
                </c:pt>
                <c:pt idx="11">
                  <c:v>0</c:v>
                </c:pt>
                <c:pt idx="12">
                  <c:v>3.4333333333333336</c:v>
                </c:pt>
                <c:pt idx="13">
                  <c:v>5.3133333333333335</c:v>
                </c:pt>
                <c:pt idx="14">
                  <c:v>3.9166666666666665</c:v>
                </c:pt>
                <c:pt idx="15">
                  <c:v>4.3166666666666664</c:v>
                </c:pt>
                <c:pt idx="16">
                  <c:v>1.8</c:v>
                </c:pt>
                <c:pt idx="17">
                  <c:v>16.850000000000001</c:v>
                </c:pt>
                <c:pt idx="18">
                  <c:v>10.99</c:v>
                </c:pt>
                <c:pt idx="19">
                  <c:v>17.8</c:v>
                </c:pt>
                <c:pt idx="20">
                  <c:v>5.416666666666667</c:v>
                </c:pt>
                <c:pt idx="21">
                  <c:v>2.1166666666666667</c:v>
                </c:pt>
                <c:pt idx="22">
                  <c:v>2.2999999999999998</c:v>
                </c:pt>
                <c:pt idx="23">
                  <c:v>2.5</c:v>
                </c:pt>
                <c:pt idx="24">
                  <c:v>2.5</c:v>
                </c:pt>
                <c:pt idx="25">
                  <c:v>8.8249999999999993</c:v>
                </c:pt>
                <c:pt idx="26">
                  <c:v>0</c:v>
                </c:pt>
                <c:pt idx="27">
                  <c:v>30.9</c:v>
                </c:pt>
                <c:pt idx="28">
                  <c:v>15</c:v>
                </c:pt>
                <c:pt idx="29">
                  <c:v>8.75</c:v>
                </c:pt>
                <c:pt idx="30">
                  <c:v>0</c:v>
                </c:pt>
              </c:numCache>
            </c:numRef>
          </c:val>
        </c:ser>
        <c:dLbls>
          <c:showLegendKey val="0"/>
          <c:showVal val="0"/>
          <c:showCatName val="0"/>
          <c:showSerName val="0"/>
          <c:showPercent val="0"/>
          <c:showBubbleSize val="0"/>
        </c:dLbls>
        <c:gapWidth val="150"/>
        <c:shape val="box"/>
        <c:axId val="299660640"/>
        <c:axId val="299661816"/>
        <c:axId val="0"/>
      </c:bar3DChart>
      <c:catAx>
        <c:axId val="299660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1816"/>
        <c:crosses val="autoZero"/>
        <c:auto val="1"/>
        <c:lblAlgn val="ctr"/>
        <c:lblOffset val="100"/>
        <c:noMultiLvlLbl val="0"/>
      </c:catAx>
      <c:valAx>
        <c:axId val="299661816"/>
        <c:scaling>
          <c:orientation val="minMax"/>
          <c:max val="2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0640"/>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BRAZOPOLIS_DADOS!$F$6:$F$36</c:f>
              <c:numCache>
                <c:formatCode>_-[$R$-416]\ * #,##0.00_-;\-[$R$-416]\ * #,##0.00_-;_-[$R$-416]\ * "-"??_-;_-@_-</c:formatCode>
                <c:ptCount val="31"/>
                <c:pt idx="0">
                  <c:v>3.5</c:v>
                </c:pt>
                <c:pt idx="1">
                  <c:v>4.5</c:v>
                </c:pt>
                <c:pt idx="2">
                  <c:v>1.5</c:v>
                </c:pt>
                <c:pt idx="3">
                  <c:v>27</c:v>
                </c:pt>
                <c:pt idx="4">
                  <c:v>0</c:v>
                </c:pt>
                <c:pt idx="5">
                  <c:v>4</c:v>
                </c:pt>
                <c:pt idx="6">
                  <c:v>6.5</c:v>
                </c:pt>
                <c:pt idx="7">
                  <c:v>5.99</c:v>
                </c:pt>
                <c:pt idx="8">
                  <c:v>4</c:v>
                </c:pt>
                <c:pt idx="9">
                  <c:v>4.5</c:v>
                </c:pt>
                <c:pt idx="10">
                  <c:v>28.9</c:v>
                </c:pt>
                <c:pt idx="11">
                  <c:v>0</c:v>
                </c:pt>
                <c:pt idx="12">
                  <c:v>4.5</c:v>
                </c:pt>
                <c:pt idx="13">
                  <c:v>5.99</c:v>
                </c:pt>
                <c:pt idx="14">
                  <c:v>4.5</c:v>
                </c:pt>
                <c:pt idx="15">
                  <c:v>5</c:v>
                </c:pt>
                <c:pt idx="16">
                  <c:v>2</c:v>
                </c:pt>
                <c:pt idx="17">
                  <c:v>18.2</c:v>
                </c:pt>
                <c:pt idx="18">
                  <c:v>11.99</c:v>
                </c:pt>
                <c:pt idx="19">
                  <c:v>17.8</c:v>
                </c:pt>
                <c:pt idx="20">
                  <c:v>6.25</c:v>
                </c:pt>
                <c:pt idx="21">
                  <c:v>2.5</c:v>
                </c:pt>
                <c:pt idx="22">
                  <c:v>2.4</c:v>
                </c:pt>
                <c:pt idx="23">
                  <c:v>3</c:v>
                </c:pt>
                <c:pt idx="24">
                  <c:v>3</c:v>
                </c:pt>
                <c:pt idx="25">
                  <c:v>9</c:v>
                </c:pt>
                <c:pt idx="26">
                  <c:v>0</c:v>
                </c:pt>
                <c:pt idx="27">
                  <c:v>36</c:v>
                </c:pt>
                <c:pt idx="28">
                  <c:v>15</c:v>
                </c:pt>
                <c:pt idx="29">
                  <c:v>15.25</c:v>
                </c:pt>
                <c:pt idx="30">
                  <c:v>0</c:v>
                </c:pt>
              </c:numCache>
            </c:numRef>
          </c:val>
        </c:ser>
        <c:dLbls>
          <c:showLegendKey val="0"/>
          <c:showVal val="0"/>
          <c:showCatName val="0"/>
          <c:showSerName val="0"/>
          <c:showPercent val="0"/>
          <c:showBubbleSize val="0"/>
        </c:dLbls>
        <c:gapWidth val="150"/>
        <c:shape val="box"/>
        <c:axId val="299661424"/>
        <c:axId val="299664168"/>
        <c:axId val="0"/>
      </c:bar3DChart>
      <c:catAx>
        <c:axId val="299661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4168"/>
        <c:crosses val="autoZero"/>
        <c:auto val="1"/>
        <c:lblAlgn val="ctr"/>
        <c:lblOffset val="100"/>
        <c:noMultiLvlLbl val="0"/>
      </c:catAx>
      <c:valAx>
        <c:axId val="299664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1424"/>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BRAZOPOLIS_DADOS!$G$6:$G$36</c:f>
              <c:numCache>
                <c:formatCode>_-[$R$-416]\ * #,##0.00_-;\-[$R$-416]\ * #,##0.00_-;_-[$R$-416]\ * "-"??_-;_-@_-</c:formatCode>
                <c:ptCount val="31"/>
                <c:pt idx="0">
                  <c:v>2.95</c:v>
                </c:pt>
                <c:pt idx="1">
                  <c:v>3.95</c:v>
                </c:pt>
                <c:pt idx="2">
                  <c:v>1</c:v>
                </c:pt>
                <c:pt idx="3">
                  <c:v>24</c:v>
                </c:pt>
                <c:pt idx="4">
                  <c:v>0</c:v>
                </c:pt>
                <c:pt idx="5">
                  <c:v>2.65</c:v>
                </c:pt>
                <c:pt idx="6">
                  <c:v>4</c:v>
                </c:pt>
                <c:pt idx="7">
                  <c:v>4.99</c:v>
                </c:pt>
                <c:pt idx="8">
                  <c:v>3.45</c:v>
                </c:pt>
                <c:pt idx="9">
                  <c:v>4</c:v>
                </c:pt>
                <c:pt idx="10">
                  <c:v>28.6</c:v>
                </c:pt>
                <c:pt idx="11">
                  <c:v>0</c:v>
                </c:pt>
                <c:pt idx="12">
                  <c:v>2.8</c:v>
                </c:pt>
                <c:pt idx="13">
                  <c:v>4</c:v>
                </c:pt>
                <c:pt idx="14">
                  <c:v>3.25</c:v>
                </c:pt>
                <c:pt idx="15">
                  <c:v>3</c:v>
                </c:pt>
                <c:pt idx="16">
                  <c:v>1.5</c:v>
                </c:pt>
                <c:pt idx="17">
                  <c:v>15.5</c:v>
                </c:pt>
                <c:pt idx="18">
                  <c:v>9.99</c:v>
                </c:pt>
                <c:pt idx="19">
                  <c:v>17.8</c:v>
                </c:pt>
                <c:pt idx="20">
                  <c:v>4</c:v>
                </c:pt>
                <c:pt idx="21">
                  <c:v>1.5</c:v>
                </c:pt>
                <c:pt idx="22">
                  <c:v>2.2000000000000002</c:v>
                </c:pt>
                <c:pt idx="23">
                  <c:v>2</c:v>
                </c:pt>
                <c:pt idx="24">
                  <c:v>2</c:v>
                </c:pt>
                <c:pt idx="25">
                  <c:v>8.65</c:v>
                </c:pt>
                <c:pt idx="26">
                  <c:v>0</c:v>
                </c:pt>
                <c:pt idx="27">
                  <c:v>25.8</c:v>
                </c:pt>
                <c:pt idx="28">
                  <c:v>15</c:v>
                </c:pt>
                <c:pt idx="29">
                  <c:v>5</c:v>
                </c:pt>
                <c:pt idx="30">
                  <c:v>0</c:v>
                </c:pt>
              </c:numCache>
            </c:numRef>
          </c:val>
        </c:ser>
        <c:dLbls>
          <c:showLegendKey val="0"/>
          <c:showVal val="0"/>
          <c:showCatName val="0"/>
          <c:showSerName val="0"/>
          <c:showPercent val="0"/>
          <c:showBubbleSize val="0"/>
        </c:dLbls>
        <c:gapWidth val="150"/>
        <c:shape val="box"/>
        <c:axId val="299659072"/>
        <c:axId val="299663776"/>
        <c:axId val="0"/>
      </c:bar3DChart>
      <c:catAx>
        <c:axId val="299659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3776"/>
        <c:crosses val="autoZero"/>
        <c:auto val="1"/>
        <c:lblAlgn val="ctr"/>
        <c:lblOffset val="100"/>
        <c:noMultiLvlLbl val="0"/>
      </c:catAx>
      <c:valAx>
        <c:axId val="299663776"/>
        <c:scaling>
          <c:orientation val="minMax"/>
          <c:max val="2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5907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VALOR MÉDIO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CRISTINA_DADOS!$E$6:$E$36</c:f>
              <c:numCache>
                <c:formatCode>_-[$R$-416]\ * #,##0.00_-;\-[$R$-416]\ * #,##0.00_-;_-[$R$-416]\ * "-"??_-;_-@_-</c:formatCode>
                <c:ptCount val="31"/>
                <c:pt idx="0">
                  <c:v>1.9333333333333333</c:v>
                </c:pt>
                <c:pt idx="1">
                  <c:v>3.5</c:v>
                </c:pt>
                <c:pt idx="2">
                  <c:v>1.25</c:v>
                </c:pt>
                <c:pt idx="3">
                  <c:v>25</c:v>
                </c:pt>
                <c:pt idx="4">
                  <c:v>0</c:v>
                </c:pt>
                <c:pt idx="5">
                  <c:v>2.5666666666666669</c:v>
                </c:pt>
                <c:pt idx="6">
                  <c:v>3.15</c:v>
                </c:pt>
                <c:pt idx="7">
                  <c:v>4.1000000000000005</c:v>
                </c:pt>
                <c:pt idx="8">
                  <c:v>3.45</c:v>
                </c:pt>
                <c:pt idx="9">
                  <c:v>3.25</c:v>
                </c:pt>
                <c:pt idx="10">
                  <c:v>23.3</c:v>
                </c:pt>
                <c:pt idx="11">
                  <c:v>18</c:v>
                </c:pt>
                <c:pt idx="12">
                  <c:v>2</c:v>
                </c:pt>
                <c:pt idx="13">
                  <c:v>4.0666666666666664</c:v>
                </c:pt>
                <c:pt idx="14">
                  <c:v>2.4499999999999997</c:v>
                </c:pt>
                <c:pt idx="15">
                  <c:v>4</c:v>
                </c:pt>
                <c:pt idx="16">
                  <c:v>5.25</c:v>
                </c:pt>
                <c:pt idx="17">
                  <c:v>12</c:v>
                </c:pt>
                <c:pt idx="18">
                  <c:v>10.975</c:v>
                </c:pt>
                <c:pt idx="19">
                  <c:v>18.05</c:v>
                </c:pt>
                <c:pt idx="20">
                  <c:v>4.9333333333333336</c:v>
                </c:pt>
                <c:pt idx="21">
                  <c:v>2</c:v>
                </c:pt>
                <c:pt idx="22">
                  <c:v>1.9</c:v>
                </c:pt>
                <c:pt idx="23">
                  <c:v>2.75</c:v>
                </c:pt>
                <c:pt idx="24">
                  <c:v>2.5</c:v>
                </c:pt>
                <c:pt idx="25">
                  <c:v>4.9833333333333334</c:v>
                </c:pt>
                <c:pt idx="26">
                  <c:v>0</c:v>
                </c:pt>
                <c:pt idx="27">
                  <c:v>45</c:v>
                </c:pt>
                <c:pt idx="28">
                  <c:v>20.3</c:v>
                </c:pt>
                <c:pt idx="29">
                  <c:v>7</c:v>
                </c:pt>
                <c:pt idx="30">
                  <c:v>0</c:v>
                </c:pt>
              </c:numCache>
            </c:numRef>
          </c:val>
        </c:ser>
        <c:dLbls>
          <c:showLegendKey val="0"/>
          <c:showVal val="0"/>
          <c:showCatName val="0"/>
          <c:showSerName val="0"/>
          <c:showPercent val="0"/>
          <c:showBubbleSize val="0"/>
        </c:dLbls>
        <c:gapWidth val="150"/>
        <c:shape val="box"/>
        <c:axId val="299664952"/>
        <c:axId val="299665344"/>
        <c:axId val="0"/>
      </c:bar3DChart>
      <c:catAx>
        <c:axId val="299664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5344"/>
        <c:crosses val="autoZero"/>
        <c:auto val="1"/>
        <c:lblAlgn val="ctr"/>
        <c:lblOffset val="100"/>
        <c:noMultiLvlLbl val="0"/>
      </c:catAx>
      <c:valAx>
        <c:axId val="299665344"/>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MÉDIO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64952"/>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MAIOR VALOR DOS 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CRISTINA_DADOS!$F$6:$F$36</c:f>
              <c:numCache>
                <c:formatCode>_-[$R$-416]\ * #,##0.00_-;\-[$R$-416]\ * #,##0.00_-;_-[$R$-416]\ * "-"??_-;_-@_-</c:formatCode>
                <c:ptCount val="31"/>
                <c:pt idx="0">
                  <c:v>2.5</c:v>
                </c:pt>
                <c:pt idx="1">
                  <c:v>3.5</c:v>
                </c:pt>
                <c:pt idx="2">
                  <c:v>1.5</c:v>
                </c:pt>
                <c:pt idx="3">
                  <c:v>28</c:v>
                </c:pt>
                <c:pt idx="4">
                  <c:v>0</c:v>
                </c:pt>
                <c:pt idx="5">
                  <c:v>3</c:v>
                </c:pt>
                <c:pt idx="6">
                  <c:v>3.95</c:v>
                </c:pt>
                <c:pt idx="7">
                  <c:v>5.3</c:v>
                </c:pt>
                <c:pt idx="8">
                  <c:v>3.9</c:v>
                </c:pt>
                <c:pt idx="9">
                  <c:v>3.5</c:v>
                </c:pt>
                <c:pt idx="10">
                  <c:v>23.3</c:v>
                </c:pt>
                <c:pt idx="11">
                  <c:v>18</c:v>
                </c:pt>
                <c:pt idx="12">
                  <c:v>2</c:v>
                </c:pt>
                <c:pt idx="13">
                  <c:v>4.5</c:v>
                </c:pt>
                <c:pt idx="14">
                  <c:v>2.85</c:v>
                </c:pt>
                <c:pt idx="15">
                  <c:v>5.5</c:v>
                </c:pt>
                <c:pt idx="16">
                  <c:v>8</c:v>
                </c:pt>
                <c:pt idx="17">
                  <c:v>12</c:v>
                </c:pt>
                <c:pt idx="18">
                  <c:v>12</c:v>
                </c:pt>
                <c:pt idx="19">
                  <c:v>18.05</c:v>
                </c:pt>
                <c:pt idx="20">
                  <c:v>6.3</c:v>
                </c:pt>
                <c:pt idx="21">
                  <c:v>2</c:v>
                </c:pt>
                <c:pt idx="22">
                  <c:v>1.9</c:v>
                </c:pt>
                <c:pt idx="23">
                  <c:v>3</c:v>
                </c:pt>
                <c:pt idx="24">
                  <c:v>2.5</c:v>
                </c:pt>
                <c:pt idx="25">
                  <c:v>7</c:v>
                </c:pt>
                <c:pt idx="26">
                  <c:v>0</c:v>
                </c:pt>
                <c:pt idx="27">
                  <c:v>45</c:v>
                </c:pt>
                <c:pt idx="28">
                  <c:v>23.9</c:v>
                </c:pt>
                <c:pt idx="29">
                  <c:v>8</c:v>
                </c:pt>
                <c:pt idx="30">
                  <c:v>0</c:v>
                </c:pt>
              </c:numCache>
            </c:numRef>
          </c:val>
        </c:ser>
        <c:dLbls>
          <c:showLegendKey val="0"/>
          <c:showVal val="0"/>
          <c:showCatName val="0"/>
          <c:showSerName val="0"/>
          <c:showPercent val="0"/>
          <c:showBubbleSize val="0"/>
        </c:dLbls>
        <c:gapWidth val="150"/>
        <c:shape val="box"/>
        <c:axId val="299659464"/>
        <c:axId val="299659856"/>
        <c:axId val="0"/>
      </c:bar3DChart>
      <c:catAx>
        <c:axId val="299659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59856"/>
        <c:crosses val="autoZero"/>
        <c:auto val="1"/>
        <c:lblAlgn val="ctr"/>
        <c:lblOffset val="100"/>
        <c:noMultiLvlLbl val="0"/>
      </c:catAx>
      <c:valAx>
        <c:axId val="299659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MAIOR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9659464"/>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MENOR</a:t>
            </a:r>
            <a:r>
              <a:rPr lang="en-US" baseline="0"/>
              <a:t> </a:t>
            </a:r>
            <a:r>
              <a:rPr lang="en-US"/>
              <a:t>VALOR DOSPRODUTOS PNAE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val>
            <c:numRef>
              <c:f>CRISTINA_DADOS!$G$6:$G$36</c:f>
              <c:numCache>
                <c:formatCode>_-[$R$-416]\ * #,##0.00_-;\-[$R$-416]\ * #,##0.00_-;_-[$R$-416]\ * "-"??_-;_-@_-</c:formatCode>
                <c:ptCount val="31"/>
                <c:pt idx="0">
                  <c:v>1.5</c:v>
                </c:pt>
                <c:pt idx="1">
                  <c:v>3.5</c:v>
                </c:pt>
                <c:pt idx="2">
                  <c:v>1</c:v>
                </c:pt>
                <c:pt idx="3">
                  <c:v>23</c:v>
                </c:pt>
                <c:pt idx="4">
                  <c:v>0</c:v>
                </c:pt>
                <c:pt idx="5">
                  <c:v>2</c:v>
                </c:pt>
                <c:pt idx="6">
                  <c:v>2.5</c:v>
                </c:pt>
                <c:pt idx="7">
                  <c:v>3</c:v>
                </c:pt>
                <c:pt idx="8">
                  <c:v>3</c:v>
                </c:pt>
                <c:pt idx="9">
                  <c:v>3</c:v>
                </c:pt>
                <c:pt idx="10">
                  <c:v>23.3</c:v>
                </c:pt>
                <c:pt idx="11">
                  <c:v>18</c:v>
                </c:pt>
                <c:pt idx="12">
                  <c:v>2</c:v>
                </c:pt>
                <c:pt idx="13">
                  <c:v>3.5</c:v>
                </c:pt>
                <c:pt idx="14">
                  <c:v>2</c:v>
                </c:pt>
                <c:pt idx="15">
                  <c:v>2.5</c:v>
                </c:pt>
                <c:pt idx="16">
                  <c:v>2.5</c:v>
                </c:pt>
                <c:pt idx="17">
                  <c:v>12</c:v>
                </c:pt>
                <c:pt idx="18">
                  <c:v>9.9499999999999993</c:v>
                </c:pt>
                <c:pt idx="19">
                  <c:v>18.05</c:v>
                </c:pt>
                <c:pt idx="20">
                  <c:v>4</c:v>
                </c:pt>
                <c:pt idx="21">
                  <c:v>2</c:v>
                </c:pt>
                <c:pt idx="22">
                  <c:v>1.9</c:v>
                </c:pt>
                <c:pt idx="23">
                  <c:v>2.5</c:v>
                </c:pt>
                <c:pt idx="24">
                  <c:v>2.5</c:v>
                </c:pt>
                <c:pt idx="25">
                  <c:v>2.95</c:v>
                </c:pt>
                <c:pt idx="26">
                  <c:v>0</c:v>
                </c:pt>
                <c:pt idx="27">
                  <c:v>45</c:v>
                </c:pt>
                <c:pt idx="28">
                  <c:v>18</c:v>
                </c:pt>
                <c:pt idx="29">
                  <c:v>6</c:v>
                </c:pt>
                <c:pt idx="30">
                  <c:v>0</c:v>
                </c:pt>
              </c:numCache>
            </c:numRef>
          </c:val>
        </c:ser>
        <c:dLbls>
          <c:showLegendKey val="0"/>
          <c:showVal val="0"/>
          <c:showCatName val="0"/>
          <c:showSerName val="0"/>
          <c:showPercent val="0"/>
          <c:showBubbleSize val="0"/>
        </c:dLbls>
        <c:gapWidth val="150"/>
        <c:shape val="box"/>
        <c:axId val="298491896"/>
        <c:axId val="298498952"/>
        <c:axId val="0"/>
      </c:bar3DChart>
      <c:catAx>
        <c:axId val="2984918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PRODUTOS</a:t>
                </a:r>
              </a:p>
            </c:rich>
          </c:tx>
          <c:layout>
            <c:manualLayout>
              <c:xMode val="edge"/>
              <c:yMode val="edge"/>
              <c:x val="0.46912948381452318"/>
              <c:y val="0.899228638086906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8952"/>
        <c:crosses val="autoZero"/>
        <c:auto val="1"/>
        <c:lblAlgn val="ctr"/>
        <c:lblOffset val="100"/>
        <c:noMultiLvlLbl val="0"/>
      </c:catAx>
      <c:valAx>
        <c:axId val="298498952"/>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MENOR VALOR</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_-[$R$-416]\ * #,##0.00_-;\-[$R$-416]\ * #,##0.00_-;_-[$R$-416]\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9849189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3</xdr:col>
      <xdr:colOff>1083469</xdr:colOff>
      <xdr:row>1</xdr:row>
      <xdr:rowOff>57148</xdr:rowOff>
    </xdr:from>
    <xdr:to>
      <xdr:col>4</xdr:col>
      <xdr:colOff>1407795</xdr:colOff>
      <xdr:row>1</xdr:row>
      <xdr:rowOff>1250155</xdr:rowOff>
    </xdr:to>
    <xdr:pic>
      <xdr:nvPicPr>
        <xdr:cNvPr id="6" name="Imagem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5500" y="271461"/>
          <a:ext cx="1693545" cy="1193007"/>
        </a:xfrm>
        <a:prstGeom prst="rect">
          <a:avLst/>
        </a:prstGeom>
      </xdr:spPr>
    </xdr:pic>
    <xdr:clientData/>
  </xdr:twoCellAnchor>
  <xdr:twoCellAnchor editAs="oneCell">
    <xdr:from>
      <xdr:col>1</xdr:col>
      <xdr:colOff>38099</xdr:colOff>
      <xdr:row>1</xdr:row>
      <xdr:rowOff>85725</xdr:rowOff>
    </xdr:from>
    <xdr:to>
      <xdr:col>2</xdr:col>
      <xdr:colOff>1000124</xdr:colOff>
      <xdr:row>1</xdr:row>
      <xdr:rowOff>1012031</xdr:rowOff>
    </xdr:to>
    <xdr:pic>
      <xdr:nvPicPr>
        <xdr:cNvPr id="7" name="Imagem 6"/>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5318" y="300038"/>
          <a:ext cx="2319337" cy="926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28574</xdr:colOff>
      <xdr:row>4</xdr:row>
      <xdr:rowOff>14286</xdr:rowOff>
    </xdr:from>
    <xdr:to>
      <xdr:col>22</xdr:col>
      <xdr:colOff>152399</xdr:colOff>
      <xdr:row>22</xdr:row>
      <xdr:rowOff>171449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123825</xdr:colOff>
      <xdr:row>43</xdr:row>
      <xdr:rowOff>157163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46</xdr:row>
      <xdr:rowOff>0</xdr:rowOff>
    </xdr:from>
    <xdr:to>
      <xdr:col>22</xdr:col>
      <xdr:colOff>123825</xdr:colOff>
      <xdr:row>64</xdr:row>
      <xdr:rowOff>157163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tabSelected="1" zoomScale="80" zoomScaleNormal="80" workbookViewId="0">
      <selection activeCell="B3" sqref="B3:E3"/>
    </sheetView>
  </sheetViews>
  <sheetFormatPr defaultRowHeight="16.5" x14ac:dyDescent="0.25"/>
  <cols>
    <col min="1" max="1" width="9.140625" style="16" customWidth="1"/>
    <col min="2" max="2" width="20.28515625" style="18" customWidth="1"/>
    <col min="3" max="3" width="100" style="39" customWidth="1"/>
    <col min="4" max="4" width="20.5703125" style="15" customWidth="1"/>
    <col min="5" max="5" width="22.140625" style="15" customWidth="1"/>
    <col min="6" max="6" width="9.7109375" style="17" customWidth="1"/>
    <col min="7" max="16384" width="9.140625" style="17"/>
  </cols>
  <sheetData>
    <row r="1" spans="2:34" ht="17.25" thickBot="1" x14ac:dyDescent="0.3"/>
    <row r="2" spans="2:34" ht="130.5" customHeight="1" x14ac:dyDescent="0.25">
      <c r="B2" s="63" t="s">
        <v>230</v>
      </c>
      <c r="C2" s="64"/>
      <c r="D2" s="64"/>
      <c r="E2" s="65"/>
      <c r="G2" s="69"/>
      <c r="H2" s="70"/>
      <c r="I2" s="70"/>
      <c r="J2" s="70"/>
      <c r="K2" s="70"/>
      <c r="L2" s="70"/>
      <c r="M2" s="70"/>
      <c r="N2" s="70"/>
      <c r="O2" s="70"/>
      <c r="P2" s="70"/>
      <c r="Q2" s="70"/>
      <c r="R2" s="70"/>
      <c r="S2" s="70"/>
      <c r="T2" s="70"/>
      <c r="U2" s="70"/>
      <c r="V2" s="70"/>
      <c r="W2" s="70"/>
      <c r="X2" s="70"/>
      <c r="Y2" s="70"/>
      <c r="Z2" s="70"/>
      <c r="AA2" s="71"/>
      <c r="AC2" s="55"/>
      <c r="AD2" s="56"/>
      <c r="AE2" s="57"/>
      <c r="AF2" s="56"/>
      <c r="AG2" s="56"/>
      <c r="AH2" s="57"/>
    </row>
    <row r="3" spans="2:34" ht="163.5" customHeight="1" thickBot="1" x14ac:dyDescent="0.3">
      <c r="B3" s="66" t="s">
        <v>231</v>
      </c>
      <c r="C3" s="67"/>
      <c r="D3" s="67"/>
      <c r="E3" s="68"/>
      <c r="F3" s="58"/>
      <c r="G3" s="72"/>
      <c r="H3" s="73"/>
      <c r="I3" s="73"/>
      <c r="J3" s="73"/>
      <c r="K3" s="73"/>
      <c r="L3" s="73"/>
      <c r="M3" s="73"/>
      <c r="N3" s="73"/>
      <c r="O3" s="73"/>
      <c r="P3" s="73"/>
      <c r="Q3" s="73"/>
      <c r="R3" s="73"/>
      <c r="S3" s="73"/>
      <c r="T3" s="73"/>
      <c r="U3" s="73"/>
      <c r="V3" s="73"/>
      <c r="W3" s="73"/>
      <c r="X3" s="73"/>
      <c r="Y3" s="73"/>
      <c r="Z3" s="73"/>
      <c r="AA3" s="74"/>
    </row>
    <row r="4" spans="2:34" ht="34.5" customHeight="1" thickBot="1" x14ac:dyDescent="0.3">
      <c r="B4" s="42" t="s">
        <v>4</v>
      </c>
      <c r="C4" s="43" t="s">
        <v>96</v>
      </c>
      <c r="D4" s="44" t="s">
        <v>6</v>
      </c>
      <c r="E4" s="45" t="s">
        <v>95</v>
      </c>
      <c r="G4" s="72"/>
      <c r="H4" s="73"/>
      <c r="I4" s="73"/>
      <c r="J4" s="73"/>
      <c r="K4" s="73"/>
      <c r="L4" s="73"/>
      <c r="M4" s="73"/>
      <c r="N4" s="73"/>
      <c r="O4" s="73"/>
      <c r="P4" s="73"/>
      <c r="Q4" s="73"/>
      <c r="R4" s="73"/>
      <c r="S4" s="73"/>
      <c r="T4" s="73"/>
      <c r="U4" s="73"/>
      <c r="V4" s="73"/>
      <c r="W4" s="73"/>
      <c r="X4" s="73"/>
      <c r="Y4" s="73"/>
      <c r="Z4" s="73"/>
      <c r="AA4" s="74"/>
    </row>
    <row r="5" spans="2:34" ht="128.25" customHeight="1" x14ac:dyDescent="0.25">
      <c r="B5" s="46" t="s">
        <v>129</v>
      </c>
      <c r="C5" s="47" t="s">
        <v>98</v>
      </c>
      <c r="D5" s="48" t="s">
        <v>15</v>
      </c>
      <c r="E5" s="49">
        <f>COTACAO_PRODUTOS!Z5</f>
        <v>2.7335294117647058</v>
      </c>
      <c r="G5" s="72"/>
      <c r="H5" s="73"/>
      <c r="I5" s="73"/>
      <c r="J5" s="73"/>
      <c r="K5" s="73"/>
      <c r="L5" s="73"/>
      <c r="M5" s="73"/>
      <c r="N5" s="73"/>
      <c r="O5" s="73"/>
      <c r="P5" s="73"/>
      <c r="Q5" s="73"/>
      <c r="R5" s="73"/>
      <c r="S5" s="73"/>
      <c r="T5" s="73"/>
      <c r="U5" s="73"/>
      <c r="V5" s="73"/>
      <c r="W5" s="73"/>
      <c r="X5" s="73"/>
      <c r="Y5" s="73"/>
      <c r="Z5" s="73"/>
      <c r="AA5" s="74"/>
    </row>
    <row r="6" spans="2:34" ht="125.25" customHeight="1" x14ac:dyDescent="0.25">
      <c r="B6" s="50" t="s">
        <v>140</v>
      </c>
      <c r="C6" s="37" t="s">
        <v>170</v>
      </c>
      <c r="D6" s="40" t="s">
        <v>15</v>
      </c>
      <c r="E6" s="51">
        <f>COTACAO_PRODUTOS!Z6</f>
        <v>3.7705882352941171</v>
      </c>
      <c r="G6" s="72"/>
      <c r="H6" s="73"/>
      <c r="I6" s="73"/>
      <c r="J6" s="73"/>
      <c r="K6" s="73"/>
      <c r="L6" s="73"/>
      <c r="M6" s="73"/>
      <c r="N6" s="73"/>
      <c r="O6" s="73"/>
      <c r="P6" s="73"/>
      <c r="Q6" s="73"/>
      <c r="R6" s="73"/>
      <c r="S6" s="73"/>
      <c r="T6" s="73"/>
      <c r="U6" s="73"/>
      <c r="V6" s="73"/>
      <c r="W6" s="73"/>
      <c r="X6" s="73"/>
      <c r="Y6" s="73"/>
      <c r="Z6" s="73"/>
      <c r="AA6" s="74"/>
    </row>
    <row r="7" spans="2:34" ht="42" customHeight="1" x14ac:dyDescent="0.25">
      <c r="B7" s="50" t="s">
        <v>141</v>
      </c>
      <c r="C7" s="37" t="s">
        <v>99</v>
      </c>
      <c r="D7" s="40" t="s">
        <v>16</v>
      </c>
      <c r="E7" s="51">
        <f>COTACAO_PRODUTOS!Z7</f>
        <v>1.6035294117647056</v>
      </c>
      <c r="G7" s="72"/>
      <c r="H7" s="73"/>
      <c r="I7" s="73"/>
      <c r="J7" s="73"/>
      <c r="K7" s="73"/>
      <c r="L7" s="73"/>
      <c r="M7" s="73"/>
      <c r="N7" s="73"/>
      <c r="O7" s="73"/>
      <c r="P7" s="73"/>
      <c r="Q7" s="73"/>
      <c r="R7" s="73"/>
      <c r="S7" s="73"/>
      <c r="T7" s="73"/>
      <c r="U7" s="73"/>
      <c r="V7" s="73"/>
      <c r="W7" s="73"/>
      <c r="X7" s="73"/>
      <c r="Y7" s="73"/>
      <c r="Z7" s="73"/>
      <c r="AA7" s="74"/>
    </row>
    <row r="8" spans="2:34" ht="72.75" customHeight="1" x14ac:dyDescent="0.25">
      <c r="B8" s="50" t="s">
        <v>197</v>
      </c>
      <c r="C8" s="37" t="s">
        <v>224</v>
      </c>
      <c r="D8" s="40" t="s">
        <v>15</v>
      </c>
      <c r="E8" s="51">
        <f>COTACAO_PRODUTOS!Z8</f>
        <v>23.34470588235294</v>
      </c>
      <c r="G8" s="72"/>
      <c r="H8" s="73"/>
      <c r="I8" s="73"/>
      <c r="J8" s="73"/>
      <c r="K8" s="73"/>
      <c r="L8" s="73"/>
      <c r="M8" s="73"/>
      <c r="N8" s="73"/>
      <c r="O8" s="73"/>
      <c r="P8" s="73"/>
      <c r="Q8" s="73"/>
      <c r="R8" s="73"/>
      <c r="S8" s="73"/>
      <c r="T8" s="73"/>
      <c r="U8" s="73"/>
      <c r="V8" s="73"/>
      <c r="W8" s="73"/>
      <c r="X8" s="73"/>
      <c r="Y8" s="73"/>
      <c r="Z8" s="73"/>
      <c r="AA8" s="74"/>
    </row>
    <row r="9" spans="2:34" ht="72.75" customHeight="1" x14ac:dyDescent="0.25">
      <c r="B9" s="50" t="s">
        <v>198</v>
      </c>
      <c r="C9" s="37" t="s">
        <v>225</v>
      </c>
      <c r="D9" s="40" t="s">
        <v>15</v>
      </c>
      <c r="E9" s="51">
        <f>COTACAO_PRODUTOS!Z9</f>
        <v>17.775555555555556</v>
      </c>
      <c r="G9" s="72"/>
      <c r="H9" s="73"/>
      <c r="I9" s="73"/>
      <c r="J9" s="73"/>
      <c r="K9" s="73"/>
      <c r="L9" s="73"/>
      <c r="M9" s="73"/>
      <c r="N9" s="73"/>
      <c r="O9" s="73"/>
      <c r="P9" s="73"/>
      <c r="Q9" s="73"/>
      <c r="R9" s="73"/>
      <c r="S9" s="73"/>
      <c r="T9" s="73"/>
      <c r="U9" s="73"/>
      <c r="V9" s="73"/>
      <c r="W9" s="73"/>
      <c r="X9" s="73"/>
      <c r="Y9" s="73"/>
      <c r="Z9" s="73"/>
      <c r="AA9" s="74"/>
    </row>
    <row r="10" spans="2:34" ht="127.5" customHeight="1" x14ac:dyDescent="0.25">
      <c r="B10" s="50" t="s">
        <v>142</v>
      </c>
      <c r="C10" s="41" t="s">
        <v>188</v>
      </c>
      <c r="D10" s="40" t="s">
        <v>15</v>
      </c>
      <c r="E10" s="51">
        <f>COTACAO_PRODUTOS!Z10</f>
        <v>3.1333333333333333</v>
      </c>
      <c r="G10" s="72"/>
      <c r="H10" s="73"/>
      <c r="I10" s="73"/>
      <c r="J10" s="73"/>
      <c r="K10" s="73"/>
      <c r="L10" s="73"/>
      <c r="M10" s="73"/>
      <c r="N10" s="73"/>
      <c r="O10" s="73"/>
      <c r="P10" s="73"/>
      <c r="Q10" s="73"/>
      <c r="R10" s="73"/>
      <c r="S10" s="73"/>
      <c r="T10" s="73"/>
      <c r="U10" s="73"/>
      <c r="V10" s="73"/>
      <c r="W10" s="73"/>
      <c r="X10" s="73"/>
      <c r="Y10" s="73"/>
      <c r="Z10" s="73"/>
      <c r="AA10" s="74"/>
    </row>
    <row r="11" spans="2:34" ht="132" x14ac:dyDescent="0.25">
      <c r="B11" s="50" t="s">
        <v>143</v>
      </c>
      <c r="C11" s="37" t="s">
        <v>189</v>
      </c>
      <c r="D11" s="40" t="s">
        <v>15</v>
      </c>
      <c r="E11" s="51">
        <f>COTACAO_PRODUTOS!Z11</f>
        <v>4.125</v>
      </c>
      <c r="G11" s="72"/>
      <c r="H11" s="73"/>
      <c r="I11" s="73"/>
      <c r="J11" s="73"/>
      <c r="K11" s="73"/>
      <c r="L11" s="73"/>
      <c r="M11" s="73"/>
      <c r="N11" s="73"/>
      <c r="O11" s="73"/>
      <c r="P11" s="73"/>
      <c r="Q11" s="73"/>
      <c r="R11" s="73"/>
      <c r="S11" s="73"/>
      <c r="T11" s="73"/>
      <c r="U11" s="73"/>
      <c r="V11" s="73"/>
      <c r="W11" s="73"/>
      <c r="X11" s="73"/>
      <c r="Y11" s="73"/>
      <c r="Z11" s="73"/>
      <c r="AA11" s="74"/>
    </row>
    <row r="12" spans="2:34" ht="93" customHeight="1" x14ac:dyDescent="0.25">
      <c r="B12" s="50" t="s">
        <v>144</v>
      </c>
      <c r="C12" s="37" t="s">
        <v>190</v>
      </c>
      <c r="D12" s="40" t="s">
        <v>15</v>
      </c>
      <c r="E12" s="51">
        <f>COTACAO_PRODUTOS!Z12</f>
        <v>4.8405555555555555</v>
      </c>
      <c r="G12" s="72"/>
      <c r="H12" s="73"/>
      <c r="I12" s="73"/>
      <c r="J12" s="73"/>
      <c r="K12" s="73"/>
      <c r="L12" s="73"/>
      <c r="M12" s="73"/>
      <c r="N12" s="73"/>
      <c r="O12" s="73"/>
      <c r="P12" s="73"/>
      <c r="Q12" s="73"/>
      <c r="R12" s="73"/>
      <c r="S12" s="73"/>
      <c r="T12" s="73"/>
      <c r="U12" s="73"/>
      <c r="V12" s="73"/>
      <c r="W12" s="73"/>
      <c r="X12" s="73"/>
      <c r="Y12" s="73"/>
      <c r="Z12" s="73"/>
      <c r="AA12" s="74"/>
    </row>
    <row r="13" spans="2:34" ht="60" customHeight="1" x14ac:dyDescent="0.25">
      <c r="B13" s="50" t="s">
        <v>145</v>
      </c>
      <c r="C13" s="37" t="s">
        <v>171</v>
      </c>
      <c r="D13" s="40" t="s">
        <v>15</v>
      </c>
      <c r="E13" s="51">
        <f>COTACAO_PRODUTOS!Z13</f>
        <v>3.223529411764706</v>
      </c>
      <c r="G13" s="72"/>
      <c r="H13" s="73"/>
      <c r="I13" s="73"/>
      <c r="J13" s="73"/>
      <c r="K13" s="73"/>
      <c r="L13" s="73"/>
      <c r="M13" s="73"/>
      <c r="N13" s="73"/>
      <c r="O13" s="73"/>
      <c r="P13" s="73"/>
      <c r="Q13" s="73"/>
      <c r="R13" s="73"/>
      <c r="S13" s="73"/>
      <c r="T13" s="73"/>
      <c r="U13" s="73"/>
      <c r="V13" s="73"/>
      <c r="W13" s="73"/>
      <c r="X13" s="73"/>
      <c r="Y13" s="73"/>
      <c r="Z13" s="73"/>
      <c r="AA13" s="74"/>
    </row>
    <row r="14" spans="2:34" ht="62.25" customHeight="1" x14ac:dyDescent="0.25">
      <c r="B14" s="50" t="s">
        <v>146</v>
      </c>
      <c r="C14" s="37" t="s">
        <v>172</v>
      </c>
      <c r="D14" s="40" t="s">
        <v>15</v>
      </c>
      <c r="E14" s="51">
        <f>COTACAO_PRODUTOS!Z14</f>
        <v>3.7647058823529411</v>
      </c>
      <c r="G14" s="72"/>
      <c r="H14" s="73"/>
      <c r="I14" s="73"/>
      <c r="J14" s="73"/>
      <c r="K14" s="73"/>
      <c r="L14" s="73"/>
      <c r="M14" s="73"/>
      <c r="N14" s="73"/>
      <c r="O14" s="73"/>
      <c r="P14" s="73"/>
      <c r="Q14" s="73"/>
      <c r="R14" s="73"/>
      <c r="S14" s="73"/>
      <c r="T14" s="73"/>
      <c r="U14" s="73"/>
      <c r="V14" s="73"/>
      <c r="W14" s="73"/>
      <c r="X14" s="73"/>
      <c r="Y14" s="73"/>
      <c r="Z14" s="73"/>
      <c r="AA14" s="74"/>
    </row>
    <row r="15" spans="2:34" ht="61.5" customHeight="1" x14ac:dyDescent="0.25">
      <c r="B15" s="50" t="s">
        <v>147</v>
      </c>
      <c r="C15" s="37" t="s">
        <v>173</v>
      </c>
      <c r="D15" s="40" t="s">
        <v>15</v>
      </c>
      <c r="E15" s="51">
        <f>COTACAO_PRODUTOS!Z15</f>
        <v>26.285454545454545</v>
      </c>
      <c r="G15" s="72"/>
      <c r="H15" s="73"/>
      <c r="I15" s="73"/>
      <c r="J15" s="73"/>
      <c r="K15" s="73"/>
      <c r="L15" s="73"/>
      <c r="M15" s="73"/>
      <c r="N15" s="73"/>
      <c r="O15" s="73"/>
      <c r="P15" s="73"/>
      <c r="Q15" s="73"/>
      <c r="R15" s="73"/>
      <c r="S15" s="73"/>
      <c r="T15" s="73"/>
      <c r="U15" s="73"/>
      <c r="V15" s="73"/>
      <c r="W15" s="73"/>
      <c r="X15" s="73"/>
      <c r="Y15" s="73"/>
      <c r="Z15" s="73"/>
      <c r="AA15" s="74"/>
    </row>
    <row r="16" spans="2:34" ht="108" customHeight="1" x14ac:dyDescent="0.25">
      <c r="B16" s="50" t="s">
        <v>148</v>
      </c>
      <c r="C16" s="37" t="s">
        <v>100</v>
      </c>
      <c r="D16" s="40" t="s">
        <v>15</v>
      </c>
      <c r="E16" s="51">
        <f>COTACAO_PRODUTOS!Z16</f>
        <v>19.048749999999998</v>
      </c>
      <c r="G16" s="72"/>
      <c r="H16" s="73"/>
      <c r="I16" s="73"/>
      <c r="J16" s="73"/>
      <c r="K16" s="73"/>
      <c r="L16" s="73"/>
      <c r="M16" s="73"/>
      <c r="N16" s="73"/>
      <c r="O16" s="73"/>
      <c r="P16" s="73"/>
      <c r="Q16" s="73"/>
      <c r="R16" s="73"/>
      <c r="S16" s="73"/>
      <c r="T16" s="73"/>
      <c r="U16" s="73"/>
      <c r="V16" s="73"/>
      <c r="W16" s="73"/>
      <c r="X16" s="73"/>
      <c r="Y16" s="73"/>
      <c r="Z16" s="73"/>
      <c r="AA16" s="74"/>
    </row>
    <row r="17" spans="2:27" ht="63" customHeight="1" x14ac:dyDescent="0.25">
      <c r="B17" s="50" t="s">
        <v>149</v>
      </c>
      <c r="C17" s="37" t="s">
        <v>101</v>
      </c>
      <c r="D17" s="40" t="s">
        <v>17</v>
      </c>
      <c r="E17" s="51">
        <f>COTACAO_PRODUTOS!Z17</f>
        <v>3.5300000000000002</v>
      </c>
      <c r="G17" s="72"/>
      <c r="H17" s="73"/>
      <c r="I17" s="73"/>
      <c r="J17" s="73"/>
      <c r="K17" s="73"/>
      <c r="L17" s="73"/>
      <c r="M17" s="73"/>
      <c r="N17" s="73"/>
      <c r="O17" s="73"/>
      <c r="P17" s="73"/>
      <c r="Q17" s="73"/>
      <c r="R17" s="73"/>
      <c r="S17" s="73"/>
      <c r="T17" s="73"/>
      <c r="U17" s="73"/>
      <c r="V17" s="73"/>
      <c r="W17" s="73"/>
      <c r="X17" s="73"/>
      <c r="Y17" s="73"/>
      <c r="Z17" s="73"/>
      <c r="AA17" s="74"/>
    </row>
    <row r="18" spans="2:27" ht="78" customHeight="1" x14ac:dyDescent="0.25">
      <c r="B18" s="50" t="s">
        <v>150</v>
      </c>
      <c r="C18" s="37" t="s">
        <v>102</v>
      </c>
      <c r="D18" s="40" t="s">
        <v>15</v>
      </c>
      <c r="E18" s="51">
        <f>COTACAO_PRODUTOS!Z18</f>
        <v>5.0827777777777774</v>
      </c>
      <c r="G18" s="72"/>
      <c r="H18" s="73"/>
      <c r="I18" s="73"/>
      <c r="J18" s="73"/>
      <c r="K18" s="73"/>
      <c r="L18" s="73"/>
      <c r="M18" s="73"/>
      <c r="N18" s="73"/>
      <c r="O18" s="73"/>
      <c r="P18" s="73"/>
      <c r="Q18" s="73"/>
      <c r="R18" s="73"/>
      <c r="S18" s="73"/>
      <c r="T18" s="73"/>
      <c r="U18" s="73"/>
      <c r="V18" s="73"/>
      <c r="W18" s="73"/>
      <c r="X18" s="73"/>
      <c r="Y18" s="73"/>
      <c r="Z18" s="73"/>
      <c r="AA18" s="74"/>
    </row>
    <row r="19" spans="2:27" ht="79.5" customHeight="1" x14ac:dyDescent="0.25">
      <c r="B19" s="50" t="s">
        <v>151</v>
      </c>
      <c r="C19" s="37" t="s">
        <v>174</v>
      </c>
      <c r="D19" s="40" t="s">
        <v>15</v>
      </c>
      <c r="E19" s="51">
        <f>COTACAO_PRODUTOS!Z19</f>
        <v>3.1527777777777781</v>
      </c>
      <c r="G19" s="72"/>
      <c r="H19" s="73"/>
      <c r="I19" s="73"/>
      <c r="J19" s="73"/>
      <c r="K19" s="73"/>
      <c r="L19" s="73"/>
      <c r="M19" s="73"/>
      <c r="N19" s="73"/>
      <c r="O19" s="73"/>
      <c r="P19" s="73"/>
      <c r="Q19" s="73"/>
      <c r="R19" s="73"/>
      <c r="S19" s="73"/>
      <c r="T19" s="73"/>
      <c r="U19" s="73"/>
      <c r="V19" s="73"/>
      <c r="W19" s="73"/>
      <c r="X19" s="73"/>
      <c r="Y19" s="73"/>
      <c r="Z19" s="73"/>
      <c r="AA19" s="74"/>
    </row>
    <row r="20" spans="2:27" ht="106.5" customHeight="1" x14ac:dyDescent="0.25">
      <c r="B20" s="50" t="s">
        <v>152</v>
      </c>
      <c r="C20" s="37" t="s">
        <v>175</v>
      </c>
      <c r="D20" s="40" t="s">
        <v>15</v>
      </c>
      <c r="E20" s="51">
        <f>COTACAO_PRODUTOS!Z20</f>
        <v>3.6705882352941175</v>
      </c>
      <c r="G20" s="72"/>
      <c r="H20" s="73"/>
      <c r="I20" s="73"/>
      <c r="J20" s="73"/>
      <c r="K20" s="73"/>
      <c r="L20" s="73"/>
      <c r="M20" s="73"/>
      <c r="N20" s="73"/>
      <c r="O20" s="73"/>
      <c r="P20" s="73"/>
      <c r="Q20" s="73"/>
      <c r="R20" s="73"/>
      <c r="S20" s="73"/>
      <c r="T20" s="73"/>
      <c r="U20" s="73"/>
      <c r="V20" s="73"/>
      <c r="W20" s="73"/>
      <c r="X20" s="73"/>
      <c r="Y20" s="73"/>
      <c r="Z20" s="73"/>
      <c r="AA20" s="74"/>
    </row>
    <row r="21" spans="2:27" ht="72.75" customHeight="1" x14ac:dyDescent="0.25">
      <c r="B21" s="50" t="s">
        <v>153</v>
      </c>
      <c r="C21" s="37" t="s">
        <v>176</v>
      </c>
      <c r="D21" s="40" t="s">
        <v>15</v>
      </c>
      <c r="E21" s="51">
        <f>COTACAO_PRODUTOS!Z21</f>
        <v>4.3835294117647061</v>
      </c>
      <c r="F21" s="58"/>
      <c r="G21" s="72"/>
      <c r="H21" s="73"/>
      <c r="I21" s="73"/>
      <c r="J21" s="73"/>
      <c r="K21" s="73"/>
      <c r="L21" s="73"/>
      <c r="M21" s="73"/>
      <c r="N21" s="73"/>
      <c r="O21" s="73"/>
      <c r="P21" s="73"/>
      <c r="Q21" s="73"/>
      <c r="R21" s="73"/>
      <c r="S21" s="73"/>
      <c r="T21" s="73"/>
      <c r="U21" s="73"/>
      <c r="V21" s="73"/>
      <c r="W21" s="73"/>
      <c r="X21" s="73"/>
      <c r="Y21" s="73"/>
      <c r="Z21" s="73"/>
      <c r="AA21" s="74"/>
    </row>
    <row r="22" spans="2:27" ht="58.5" customHeight="1" x14ac:dyDescent="0.25">
      <c r="B22" s="50" t="s">
        <v>154</v>
      </c>
      <c r="C22" s="37" t="s">
        <v>177</v>
      </c>
      <c r="D22" s="40" t="s">
        <v>15</v>
      </c>
      <c r="E22" s="51">
        <f>COTACAO_PRODUTOS!Z22</f>
        <v>16.179166666666667</v>
      </c>
      <c r="G22" s="72"/>
      <c r="H22" s="73"/>
      <c r="I22" s="73"/>
      <c r="J22" s="73"/>
      <c r="K22" s="73"/>
      <c r="L22" s="73"/>
      <c r="M22" s="73"/>
      <c r="N22" s="73"/>
      <c r="O22" s="73"/>
      <c r="P22" s="73"/>
      <c r="Q22" s="73"/>
      <c r="R22" s="73"/>
      <c r="S22" s="73"/>
      <c r="T22" s="73"/>
      <c r="U22" s="73"/>
      <c r="V22" s="73"/>
      <c r="W22" s="73"/>
      <c r="X22" s="73"/>
      <c r="Y22" s="73"/>
      <c r="Z22" s="73"/>
      <c r="AA22" s="74"/>
    </row>
    <row r="23" spans="2:27" ht="40.5" customHeight="1" x14ac:dyDescent="0.25">
      <c r="B23" s="50" t="s">
        <v>155</v>
      </c>
      <c r="C23" s="37" t="s">
        <v>178</v>
      </c>
      <c r="D23" s="40" t="s">
        <v>15</v>
      </c>
      <c r="E23" s="51">
        <f>COTACAO_PRODUTOS!Z23</f>
        <v>8.8914285714285715</v>
      </c>
      <c r="G23" s="72"/>
      <c r="H23" s="73"/>
      <c r="I23" s="73"/>
      <c r="J23" s="73"/>
      <c r="K23" s="73"/>
      <c r="L23" s="73"/>
      <c r="M23" s="73"/>
      <c r="N23" s="73"/>
      <c r="O23" s="73"/>
      <c r="P23" s="73"/>
      <c r="Q23" s="73"/>
      <c r="R23" s="73"/>
      <c r="S23" s="73"/>
      <c r="T23" s="73"/>
      <c r="U23" s="73"/>
      <c r="V23" s="73"/>
      <c r="W23" s="73"/>
      <c r="X23" s="73"/>
      <c r="Y23" s="73"/>
      <c r="Z23" s="73"/>
      <c r="AA23" s="74"/>
    </row>
    <row r="24" spans="2:27" ht="92.25" customHeight="1" x14ac:dyDescent="0.25">
      <c r="B24" s="50" t="s">
        <v>199</v>
      </c>
      <c r="C24" s="37" t="s">
        <v>226</v>
      </c>
      <c r="D24" s="40" t="s">
        <v>15</v>
      </c>
      <c r="E24" s="51">
        <f>COTACAO_PRODUTOS!Z24</f>
        <v>34.3125</v>
      </c>
      <c r="G24" s="72"/>
      <c r="H24" s="73"/>
      <c r="I24" s="73"/>
      <c r="J24" s="73"/>
      <c r="K24" s="73"/>
      <c r="L24" s="73"/>
      <c r="M24" s="73"/>
      <c r="N24" s="73"/>
      <c r="O24" s="73"/>
      <c r="P24" s="73"/>
      <c r="Q24" s="73"/>
      <c r="R24" s="73"/>
      <c r="S24" s="73"/>
      <c r="T24" s="73"/>
      <c r="U24" s="73"/>
      <c r="V24" s="73"/>
      <c r="W24" s="73"/>
      <c r="X24" s="73"/>
      <c r="Y24" s="73"/>
      <c r="Z24" s="73"/>
      <c r="AA24" s="74"/>
    </row>
    <row r="25" spans="2:27" ht="80.25" customHeight="1" x14ac:dyDescent="0.25">
      <c r="B25" s="50" t="s">
        <v>156</v>
      </c>
      <c r="C25" s="37" t="s">
        <v>103</v>
      </c>
      <c r="D25" s="40" t="s">
        <v>15</v>
      </c>
      <c r="E25" s="51">
        <f>COTACAO_PRODUTOS!Z25</f>
        <v>4.4833333333333334</v>
      </c>
      <c r="G25" s="72"/>
      <c r="H25" s="73"/>
      <c r="I25" s="73"/>
      <c r="J25" s="73"/>
      <c r="K25" s="73"/>
      <c r="L25" s="73"/>
      <c r="M25" s="73"/>
      <c r="N25" s="73"/>
      <c r="O25" s="73"/>
      <c r="P25" s="73"/>
      <c r="Q25" s="73"/>
      <c r="R25" s="73"/>
      <c r="S25" s="73"/>
      <c r="T25" s="73"/>
      <c r="U25" s="73"/>
      <c r="V25" s="73"/>
      <c r="W25" s="73"/>
      <c r="X25" s="73"/>
      <c r="Y25" s="73"/>
      <c r="Z25" s="73"/>
      <c r="AA25" s="74"/>
    </row>
    <row r="26" spans="2:27" ht="98.25" customHeight="1" x14ac:dyDescent="0.25">
      <c r="B26" s="50" t="s">
        <v>157</v>
      </c>
      <c r="C26" s="37" t="s">
        <v>107</v>
      </c>
      <c r="D26" s="40" t="s">
        <v>15</v>
      </c>
      <c r="E26" s="51">
        <f>COTACAO_PRODUTOS!Z26</f>
        <v>2.2111764705882351</v>
      </c>
      <c r="G26" s="72"/>
      <c r="H26" s="73"/>
      <c r="I26" s="73"/>
      <c r="J26" s="73"/>
      <c r="K26" s="73"/>
      <c r="L26" s="73"/>
      <c r="M26" s="73"/>
      <c r="N26" s="73"/>
      <c r="O26" s="73"/>
      <c r="P26" s="73"/>
      <c r="Q26" s="73"/>
      <c r="R26" s="73"/>
      <c r="S26" s="73"/>
      <c r="T26" s="73"/>
      <c r="U26" s="73"/>
      <c r="V26" s="73"/>
      <c r="W26" s="73"/>
      <c r="X26" s="73"/>
      <c r="Y26" s="73"/>
      <c r="Z26" s="73"/>
      <c r="AA26" s="74"/>
    </row>
    <row r="27" spans="2:27" ht="73.5" customHeight="1" x14ac:dyDescent="0.25">
      <c r="B27" s="50" t="s">
        <v>158</v>
      </c>
      <c r="C27" s="37" t="s">
        <v>179</v>
      </c>
      <c r="D27" s="40" t="s">
        <v>18</v>
      </c>
      <c r="E27" s="51">
        <f>COTACAO_PRODUTOS!Z27</f>
        <v>2.06</v>
      </c>
      <c r="G27" s="72"/>
      <c r="H27" s="73"/>
      <c r="I27" s="73"/>
      <c r="J27" s="73"/>
      <c r="K27" s="73"/>
      <c r="L27" s="73"/>
      <c r="M27" s="73"/>
      <c r="N27" s="73"/>
      <c r="O27" s="73"/>
      <c r="P27" s="73"/>
      <c r="Q27" s="73"/>
      <c r="R27" s="73"/>
      <c r="S27" s="73"/>
      <c r="T27" s="73"/>
      <c r="U27" s="73"/>
      <c r="V27" s="73"/>
      <c r="W27" s="73"/>
      <c r="X27" s="73"/>
      <c r="Y27" s="73"/>
      <c r="Z27" s="73"/>
      <c r="AA27" s="74"/>
    </row>
    <row r="28" spans="2:27" ht="60" customHeight="1" x14ac:dyDescent="0.25">
      <c r="B28" s="50" t="s">
        <v>159</v>
      </c>
      <c r="C28" s="37" t="s">
        <v>180</v>
      </c>
      <c r="D28" s="40" t="s">
        <v>15</v>
      </c>
      <c r="E28" s="51">
        <f>COTACAO_PRODUTOS!Z28</f>
        <v>2.3850000000000002</v>
      </c>
      <c r="G28" s="72"/>
      <c r="H28" s="73"/>
      <c r="I28" s="73"/>
      <c r="J28" s="73"/>
      <c r="K28" s="73"/>
      <c r="L28" s="73"/>
      <c r="M28" s="73"/>
      <c r="N28" s="73"/>
      <c r="O28" s="73"/>
      <c r="P28" s="73"/>
      <c r="Q28" s="73"/>
      <c r="R28" s="73"/>
      <c r="S28" s="73"/>
      <c r="T28" s="73"/>
      <c r="U28" s="73"/>
      <c r="V28" s="73"/>
      <c r="W28" s="73"/>
      <c r="X28" s="73"/>
      <c r="Y28" s="73"/>
      <c r="Z28" s="73"/>
      <c r="AA28" s="74"/>
    </row>
    <row r="29" spans="2:27" ht="66" customHeight="1" x14ac:dyDescent="0.25">
      <c r="B29" s="50" t="s">
        <v>168</v>
      </c>
      <c r="C29" s="37" t="s">
        <v>181</v>
      </c>
      <c r="D29" s="40" t="s">
        <v>15</v>
      </c>
      <c r="E29" s="51">
        <f>COTACAO_PRODUTOS!Z29</f>
        <v>2.3537500000000002</v>
      </c>
      <c r="G29" s="72"/>
      <c r="H29" s="73"/>
      <c r="I29" s="73"/>
      <c r="J29" s="73"/>
      <c r="K29" s="73"/>
      <c r="L29" s="73"/>
      <c r="M29" s="73"/>
      <c r="N29" s="73"/>
      <c r="O29" s="73"/>
      <c r="P29" s="73"/>
      <c r="Q29" s="73"/>
      <c r="R29" s="73"/>
      <c r="S29" s="73"/>
      <c r="T29" s="73"/>
      <c r="U29" s="73"/>
      <c r="V29" s="73"/>
      <c r="W29" s="73"/>
      <c r="X29" s="73"/>
      <c r="Y29" s="73"/>
      <c r="Z29" s="73"/>
      <c r="AA29" s="74"/>
    </row>
    <row r="30" spans="2:27" ht="96" customHeight="1" x14ac:dyDescent="0.25">
      <c r="B30" s="50" t="s">
        <v>169</v>
      </c>
      <c r="C30" s="37" t="s">
        <v>182</v>
      </c>
      <c r="D30" s="40" t="s">
        <v>15</v>
      </c>
      <c r="E30" s="51">
        <f>COTACAO_PRODUTOS!Z30</f>
        <v>6.8794117647058819</v>
      </c>
      <c r="G30" s="72"/>
      <c r="H30" s="73"/>
      <c r="I30" s="73"/>
      <c r="J30" s="73"/>
      <c r="K30" s="73"/>
      <c r="L30" s="73"/>
      <c r="M30" s="73"/>
      <c r="N30" s="73"/>
      <c r="O30" s="73"/>
      <c r="P30" s="73"/>
      <c r="Q30" s="73"/>
      <c r="R30" s="73"/>
      <c r="S30" s="73"/>
      <c r="T30" s="73"/>
      <c r="U30" s="73"/>
      <c r="V30" s="73"/>
      <c r="W30" s="73"/>
      <c r="X30" s="73"/>
      <c r="Y30" s="73"/>
      <c r="Z30" s="73"/>
      <c r="AA30" s="74"/>
    </row>
    <row r="31" spans="2:27" ht="24" customHeight="1" x14ac:dyDescent="0.25">
      <c r="B31" s="50" t="s">
        <v>201</v>
      </c>
      <c r="C31" s="37" t="s">
        <v>227</v>
      </c>
      <c r="D31" s="40" t="s">
        <v>15</v>
      </c>
      <c r="E31" s="51">
        <f>COTACAO_PRODUTOS!Z31</f>
        <v>23.262</v>
      </c>
      <c r="G31" s="72"/>
      <c r="H31" s="73"/>
      <c r="I31" s="73"/>
      <c r="J31" s="73"/>
      <c r="K31" s="73"/>
      <c r="L31" s="73"/>
      <c r="M31" s="73"/>
      <c r="N31" s="73"/>
      <c r="O31" s="73"/>
      <c r="P31" s="73"/>
      <c r="Q31" s="73"/>
      <c r="R31" s="73"/>
      <c r="S31" s="73"/>
      <c r="T31" s="73"/>
      <c r="U31" s="73"/>
      <c r="V31" s="73"/>
      <c r="W31" s="73"/>
      <c r="X31" s="73"/>
      <c r="Y31" s="73"/>
      <c r="Z31" s="73"/>
      <c r="AA31" s="74"/>
    </row>
    <row r="32" spans="2:27" ht="24" customHeight="1" x14ac:dyDescent="0.25">
      <c r="B32" s="50" t="s">
        <v>200</v>
      </c>
      <c r="C32" s="37" t="s">
        <v>104</v>
      </c>
      <c r="D32" s="40" t="s">
        <v>15</v>
      </c>
      <c r="E32" s="51">
        <f>COTACAO_PRODUTOS!Z32</f>
        <v>31.975555555555552</v>
      </c>
      <c r="G32" s="72"/>
      <c r="H32" s="73"/>
      <c r="I32" s="73"/>
      <c r="J32" s="73"/>
      <c r="K32" s="73"/>
      <c r="L32" s="73"/>
      <c r="M32" s="73"/>
      <c r="N32" s="73"/>
      <c r="O32" s="73"/>
      <c r="P32" s="73"/>
      <c r="Q32" s="73"/>
      <c r="R32" s="73"/>
      <c r="S32" s="73"/>
      <c r="T32" s="73"/>
      <c r="U32" s="73"/>
      <c r="V32" s="73"/>
      <c r="W32" s="73"/>
      <c r="X32" s="73"/>
      <c r="Y32" s="73"/>
      <c r="Z32" s="73"/>
      <c r="AA32" s="74"/>
    </row>
    <row r="33" spans="2:27" ht="66" x14ac:dyDescent="0.25">
      <c r="B33" s="50" t="s">
        <v>160</v>
      </c>
      <c r="C33" s="37" t="s">
        <v>105</v>
      </c>
      <c r="D33" s="40" t="s">
        <v>15</v>
      </c>
      <c r="E33" s="51">
        <f>COTACAO_PRODUTOS!Z33</f>
        <v>16.208823529411767</v>
      </c>
      <c r="G33" s="72"/>
      <c r="H33" s="73"/>
      <c r="I33" s="73"/>
      <c r="J33" s="73"/>
      <c r="K33" s="73"/>
      <c r="L33" s="73"/>
      <c r="M33" s="73"/>
      <c r="N33" s="73"/>
      <c r="O33" s="73"/>
      <c r="P33" s="73"/>
      <c r="Q33" s="73"/>
      <c r="R33" s="73"/>
      <c r="S33" s="73"/>
      <c r="T33" s="73"/>
      <c r="U33" s="73"/>
      <c r="V33" s="73"/>
      <c r="W33" s="73"/>
      <c r="X33" s="73"/>
      <c r="Y33" s="73"/>
      <c r="Z33" s="73"/>
      <c r="AA33" s="74"/>
    </row>
    <row r="34" spans="2:27" ht="158.25" customHeight="1" x14ac:dyDescent="0.25">
      <c r="B34" s="50" t="s">
        <v>202</v>
      </c>
      <c r="C34" s="37" t="s">
        <v>228</v>
      </c>
      <c r="D34" s="40" t="s">
        <v>15</v>
      </c>
      <c r="E34" s="51">
        <f>COTACAO_PRODUTOS!Z34</f>
        <v>9.3375000000000004</v>
      </c>
      <c r="G34" s="72"/>
      <c r="H34" s="73"/>
      <c r="I34" s="73"/>
      <c r="J34" s="73"/>
      <c r="K34" s="73"/>
      <c r="L34" s="73"/>
      <c r="M34" s="73"/>
      <c r="N34" s="73"/>
      <c r="O34" s="73"/>
      <c r="P34" s="73"/>
      <c r="Q34" s="73"/>
      <c r="R34" s="73"/>
      <c r="S34" s="73"/>
      <c r="T34" s="73"/>
      <c r="U34" s="73"/>
      <c r="V34" s="73"/>
      <c r="W34" s="73"/>
      <c r="X34" s="73"/>
      <c r="Y34" s="73"/>
      <c r="Z34" s="73"/>
      <c r="AA34" s="74"/>
    </row>
    <row r="35" spans="2:27" ht="194.25" customHeight="1" x14ac:dyDescent="0.25">
      <c r="B35" s="50" t="s">
        <v>203</v>
      </c>
      <c r="C35" s="37" t="s">
        <v>229</v>
      </c>
      <c r="D35" s="40" t="s">
        <v>19</v>
      </c>
      <c r="E35" s="51">
        <f>COTACAO_PRODUTOS!Z35</f>
        <v>16.614285714285714</v>
      </c>
      <c r="G35" s="72"/>
      <c r="H35" s="73"/>
      <c r="I35" s="73"/>
      <c r="J35" s="73"/>
      <c r="K35" s="73"/>
      <c r="L35" s="73"/>
      <c r="M35" s="73"/>
      <c r="N35" s="73"/>
      <c r="O35" s="73"/>
      <c r="P35" s="73"/>
      <c r="Q35" s="73"/>
      <c r="R35" s="73"/>
      <c r="S35" s="73"/>
      <c r="T35" s="73"/>
      <c r="U35" s="73"/>
      <c r="V35" s="73"/>
      <c r="W35" s="73"/>
      <c r="X35" s="73"/>
      <c r="Y35" s="73"/>
      <c r="Z35" s="73"/>
      <c r="AA35" s="74"/>
    </row>
    <row r="36" spans="2:27" ht="96.75" customHeight="1" x14ac:dyDescent="0.25">
      <c r="B36" s="50" t="s">
        <v>161</v>
      </c>
      <c r="C36" s="37" t="s">
        <v>183</v>
      </c>
      <c r="D36" s="40" t="s">
        <v>19</v>
      </c>
      <c r="E36" s="51">
        <f>COTACAO_PRODUTOS!Z36</f>
        <v>3.4588235294117649</v>
      </c>
      <c r="G36" s="72"/>
      <c r="H36" s="73"/>
      <c r="I36" s="73"/>
      <c r="J36" s="73"/>
      <c r="K36" s="73"/>
      <c r="L36" s="73"/>
      <c r="M36" s="73"/>
      <c r="N36" s="73"/>
      <c r="O36" s="73"/>
      <c r="P36" s="73"/>
      <c r="Q36" s="73"/>
      <c r="R36" s="73"/>
      <c r="S36" s="73"/>
      <c r="T36" s="73"/>
      <c r="U36" s="73"/>
      <c r="V36" s="73"/>
      <c r="W36" s="73"/>
      <c r="X36" s="73"/>
      <c r="Y36" s="73"/>
      <c r="Z36" s="73"/>
      <c r="AA36" s="74"/>
    </row>
    <row r="37" spans="2:27" ht="63" customHeight="1" x14ac:dyDescent="0.25">
      <c r="B37" s="50" t="s">
        <v>162</v>
      </c>
      <c r="C37" s="37" t="s">
        <v>184</v>
      </c>
      <c r="D37" s="40" t="s">
        <v>19</v>
      </c>
      <c r="E37" s="51">
        <f>COTACAO_PRODUTOS!Z37</f>
        <v>10.423846153846153</v>
      </c>
      <c r="G37" s="72"/>
      <c r="H37" s="73"/>
      <c r="I37" s="73"/>
      <c r="J37" s="73"/>
      <c r="K37" s="73"/>
      <c r="L37" s="73"/>
      <c r="M37" s="73"/>
      <c r="N37" s="73"/>
      <c r="O37" s="73"/>
      <c r="P37" s="73"/>
      <c r="Q37" s="73"/>
      <c r="R37" s="73"/>
      <c r="S37" s="73"/>
      <c r="T37" s="73"/>
      <c r="U37" s="73"/>
      <c r="V37" s="73"/>
      <c r="W37" s="73"/>
      <c r="X37" s="73"/>
      <c r="Y37" s="73"/>
      <c r="Z37" s="73"/>
      <c r="AA37" s="74"/>
    </row>
    <row r="38" spans="2:27" ht="165" customHeight="1" x14ac:dyDescent="0.25">
      <c r="B38" s="50" t="s">
        <v>163</v>
      </c>
      <c r="C38" s="37" t="s">
        <v>185</v>
      </c>
      <c r="D38" s="40" t="s">
        <v>19</v>
      </c>
      <c r="E38" s="51">
        <f>COTACAO_PRODUTOS!Z38</f>
        <v>3.1882352941176473</v>
      </c>
      <c r="G38" s="72"/>
      <c r="H38" s="73"/>
      <c r="I38" s="73"/>
      <c r="J38" s="73"/>
      <c r="K38" s="73"/>
      <c r="L38" s="73"/>
      <c r="M38" s="73"/>
      <c r="N38" s="73"/>
      <c r="O38" s="73"/>
      <c r="P38" s="73"/>
      <c r="Q38" s="73"/>
      <c r="R38" s="73"/>
      <c r="S38" s="73"/>
      <c r="T38" s="73"/>
      <c r="U38" s="73"/>
      <c r="V38" s="73"/>
      <c r="W38" s="73"/>
      <c r="X38" s="73"/>
      <c r="Y38" s="73"/>
      <c r="Z38" s="73"/>
      <c r="AA38" s="74"/>
    </row>
    <row r="39" spans="2:27" ht="78" customHeight="1" x14ac:dyDescent="0.25">
      <c r="B39" s="50" t="s">
        <v>164</v>
      </c>
      <c r="C39" s="37" t="s">
        <v>186</v>
      </c>
      <c r="D39" s="40" t="s">
        <v>196</v>
      </c>
      <c r="E39" s="51">
        <f>COTACAO_PRODUTOS!Z39</f>
        <v>3.7494444444444448</v>
      </c>
      <c r="G39" s="72"/>
      <c r="H39" s="73"/>
      <c r="I39" s="73"/>
      <c r="J39" s="73"/>
      <c r="K39" s="73"/>
      <c r="L39" s="73"/>
      <c r="M39" s="73"/>
      <c r="N39" s="73"/>
      <c r="O39" s="73"/>
      <c r="P39" s="73"/>
      <c r="Q39" s="73"/>
      <c r="R39" s="73"/>
      <c r="S39" s="73"/>
      <c r="T39" s="73"/>
      <c r="U39" s="73"/>
      <c r="V39" s="73"/>
      <c r="W39" s="73"/>
      <c r="X39" s="73"/>
      <c r="Y39" s="73"/>
      <c r="Z39" s="73"/>
      <c r="AA39" s="74"/>
    </row>
    <row r="40" spans="2:27" ht="147" customHeight="1" x14ac:dyDescent="0.25">
      <c r="B40" s="50" t="s">
        <v>165</v>
      </c>
      <c r="C40" s="37" t="s">
        <v>106</v>
      </c>
      <c r="D40" s="40" t="s">
        <v>19</v>
      </c>
      <c r="E40" s="51">
        <f>COTACAO_PRODUTOS!Z40</f>
        <v>10.863333333333335</v>
      </c>
      <c r="G40" s="72"/>
      <c r="H40" s="73"/>
      <c r="I40" s="73"/>
      <c r="J40" s="73"/>
      <c r="K40" s="73"/>
      <c r="L40" s="73"/>
      <c r="M40" s="73"/>
      <c r="N40" s="73"/>
      <c r="O40" s="73"/>
      <c r="P40" s="73"/>
      <c r="Q40" s="73"/>
      <c r="R40" s="73"/>
      <c r="S40" s="73"/>
      <c r="T40" s="73"/>
      <c r="U40" s="73"/>
      <c r="V40" s="73"/>
      <c r="W40" s="73"/>
      <c r="X40" s="73"/>
      <c r="Y40" s="73"/>
      <c r="Z40" s="73"/>
      <c r="AA40" s="74"/>
    </row>
    <row r="41" spans="2:27" ht="96.75" customHeight="1" thickBot="1" x14ac:dyDescent="0.3">
      <c r="B41" s="52" t="s">
        <v>166</v>
      </c>
      <c r="C41" s="38" t="s">
        <v>187</v>
      </c>
      <c r="D41" s="53" t="s">
        <v>19</v>
      </c>
      <c r="E41" s="54">
        <f>COTACAO_PRODUTOS!Z41</f>
        <v>8.3817647058823539</v>
      </c>
      <c r="G41" s="72"/>
      <c r="H41" s="73"/>
      <c r="I41" s="73"/>
      <c r="J41" s="73"/>
      <c r="K41" s="73"/>
      <c r="L41" s="73"/>
      <c r="M41" s="73"/>
      <c r="N41" s="73"/>
      <c r="O41" s="73"/>
      <c r="P41" s="73"/>
      <c r="Q41" s="73"/>
      <c r="R41" s="73"/>
      <c r="S41" s="73"/>
      <c r="T41" s="73"/>
      <c r="U41" s="73"/>
      <c r="V41" s="73"/>
      <c r="W41" s="73"/>
      <c r="X41" s="73"/>
      <c r="Y41" s="73"/>
      <c r="Z41" s="73"/>
      <c r="AA41" s="74"/>
    </row>
    <row r="42" spans="2:27" x14ac:dyDescent="0.25">
      <c r="F42" s="57"/>
      <c r="G42" s="72"/>
      <c r="H42" s="73"/>
      <c r="I42" s="73"/>
      <c r="J42" s="73"/>
      <c r="K42" s="73"/>
      <c r="L42" s="73"/>
      <c r="M42" s="73"/>
      <c r="N42" s="73"/>
      <c r="O42" s="73"/>
      <c r="P42" s="73"/>
      <c r="Q42" s="73"/>
      <c r="R42" s="73"/>
      <c r="S42" s="73"/>
      <c r="T42" s="73"/>
      <c r="U42" s="73"/>
      <c r="V42" s="73"/>
      <c r="W42" s="73"/>
      <c r="X42" s="73"/>
      <c r="Y42" s="73"/>
      <c r="Z42" s="73"/>
      <c r="AA42" s="74"/>
    </row>
    <row r="43" spans="2:27" x14ac:dyDescent="0.25">
      <c r="E43" s="62" t="s">
        <v>223</v>
      </c>
      <c r="F43" s="57"/>
      <c r="G43" s="72"/>
      <c r="H43" s="73"/>
      <c r="I43" s="73"/>
      <c r="J43" s="73"/>
      <c r="K43" s="73"/>
      <c r="L43" s="73"/>
      <c r="M43" s="73"/>
      <c r="N43" s="73"/>
      <c r="O43" s="73"/>
      <c r="P43" s="73"/>
      <c r="Q43" s="73"/>
      <c r="R43" s="73"/>
      <c r="S43" s="73"/>
      <c r="T43" s="73"/>
      <c r="U43" s="73"/>
      <c r="V43" s="73"/>
      <c r="W43" s="73"/>
      <c r="X43" s="73"/>
      <c r="Y43" s="73"/>
      <c r="Z43" s="73"/>
      <c r="AA43" s="74"/>
    </row>
    <row r="44" spans="2:27" x14ac:dyDescent="0.25">
      <c r="E44" s="60"/>
      <c r="G44" s="75"/>
      <c r="H44" s="76"/>
      <c r="I44" s="76"/>
      <c r="J44" s="76"/>
      <c r="K44" s="76"/>
      <c r="L44" s="76"/>
      <c r="M44" s="76"/>
      <c r="N44" s="76"/>
      <c r="O44" s="76"/>
      <c r="P44" s="76"/>
      <c r="Q44" s="76"/>
      <c r="R44" s="76"/>
      <c r="S44" s="76"/>
      <c r="T44" s="76"/>
      <c r="U44" s="76"/>
      <c r="V44" s="76"/>
      <c r="W44" s="76"/>
      <c r="X44" s="76"/>
      <c r="Y44" s="76"/>
      <c r="Z44" s="76"/>
      <c r="AA44" s="77"/>
    </row>
    <row r="45" spans="2:27" x14ac:dyDescent="0.25">
      <c r="E45" s="61"/>
      <c r="F45" s="59"/>
    </row>
  </sheetData>
  <sheetProtection algorithmName="SHA-512" hashValue="qEgsYgUfkqIZt9BtnmP3zxfcqvl7ctsxudD0ZLYTtAsl7JHblZPFTxKOlcgSKFyKJh8zuTTGMfrpqpQJ8vFyKg==" saltValue="waGBBOAJL7NhQEBEPNu4sg==" spinCount="100000" sheet="1" objects="1" scenarios="1"/>
  <mergeCells count="3">
    <mergeCell ref="B2:E2"/>
    <mergeCell ref="B3:E3"/>
    <mergeCell ref="G2:AA44"/>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zoomScale="80" zoomScaleNormal="80" workbookViewId="0">
      <selection activeCell="L38" sqref="L38"/>
    </sheetView>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32" t="s">
        <v>8</v>
      </c>
      <c r="C2" s="33" t="s">
        <v>192</v>
      </c>
      <c r="D2" s="31"/>
    </row>
    <row r="3" spans="2:11" x14ac:dyDescent="0.25">
      <c r="C3" s="5"/>
    </row>
    <row r="4" spans="2:11" x14ac:dyDescent="0.25">
      <c r="C4" s="5"/>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AVERAGE('Brazopolis 01'!$E10,'Brazopolis 02'!$E10,'Brazopolis 03'!$E10)</f>
        <v>3.15</v>
      </c>
      <c r="F6" s="2">
        <f>MAX('Brazopolis 01'!$E10,'Brazopolis 02'!$E10,'Brazopolis 03'!$E10)</f>
        <v>3.5</v>
      </c>
      <c r="G6" s="2">
        <f>MIN('Brazopolis 01'!$E10,'Brazopolis 02'!$E10,'Brazopolis 03'!$E10)</f>
        <v>2.95</v>
      </c>
      <c r="H6" s="2">
        <f>MEDIAN('Brazopolis 01'!$E10,'Brazopolis 02'!$E10,'Brazopolis 03'!$E10)</f>
        <v>3</v>
      </c>
      <c r="I6" s="35">
        <f>AVEDEV('Brazopolis 01'!$E10,'Brazopolis 02'!$E10,'Brazopolis 03'!$E10)</f>
        <v>0.23333333333333325</v>
      </c>
      <c r="J6" s="35">
        <f>_xlfn.STDEV.S('Brazopolis 01'!$E10,'Brazopolis 02'!$E10,'Brazopolis 03'!$E10)</f>
        <v>0.30413812651491096</v>
      </c>
      <c r="K6" s="35">
        <f>_xlfn.VAR.S('Brazopolis 01'!$E10,'Brazopolis 02'!$E10,'Brazopolis 03'!$E10)</f>
        <v>9.2499999999999971E-2</v>
      </c>
    </row>
    <row r="7" spans="2:11" x14ac:dyDescent="0.25">
      <c r="B7" s="34">
        <f>B6+1</f>
        <v>2</v>
      </c>
      <c r="C7" s="34" t="s">
        <v>140</v>
      </c>
      <c r="D7" s="34" t="s">
        <v>15</v>
      </c>
      <c r="E7" s="2">
        <f>AVERAGE('Brazopolis 01'!$E11,'Brazopolis 02'!$E11,'Brazopolis 03'!$E11)</f>
        <v>4.1499999999999995</v>
      </c>
      <c r="F7" s="2">
        <f>MAX('Brazopolis 01'!$E11,'Brazopolis 02'!$E11,'Brazopolis 03'!$E11)</f>
        <v>4.5</v>
      </c>
      <c r="G7" s="2">
        <f>MIN('Brazopolis 01'!$E11,'Brazopolis 02'!$E11,'Brazopolis 03'!$E11)</f>
        <v>3.95</v>
      </c>
      <c r="H7" s="2">
        <f>MEDIAN('Brazopolis 01'!$E11,'Brazopolis 02'!$E11,'Brazopolis 03'!$E11)</f>
        <v>4</v>
      </c>
      <c r="I7" s="35">
        <f>AVEDEV('Brazopolis 01'!$E11,'Brazopolis 02'!$E11,'Brazopolis 03'!$E11)</f>
        <v>0.23333333333333309</v>
      </c>
      <c r="J7" s="35">
        <f>_xlfn.STDEV.S('Brazopolis 01'!$E11,'Brazopolis 02'!$E11,'Brazopolis 03'!$E11)</f>
        <v>0.30413812651491096</v>
      </c>
      <c r="K7" s="35">
        <f>_xlfn.VAR.S('Brazopolis 01'!$E11,'Brazopolis 02'!$E11,'Brazopolis 03'!$E11)</f>
        <v>9.2499999999999971E-2</v>
      </c>
    </row>
    <row r="8" spans="2:11" x14ac:dyDescent="0.25">
      <c r="B8" s="34">
        <f t="shared" ref="B8:B42" si="0">B7+1</f>
        <v>3</v>
      </c>
      <c r="C8" s="34" t="s">
        <v>141</v>
      </c>
      <c r="D8" s="34" t="s">
        <v>16</v>
      </c>
      <c r="E8" s="2">
        <f>AVERAGE('Brazopolis 01'!$E12,'Brazopolis 02'!$E12,'Brazopolis 03'!$E12)</f>
        <v>1.3333333333333333</v>
      </c>
      <c r="F8" s="2">
        <f>MAX('Brazopolis 01'!$E12,'Brazopolis 02'!$E12,'Brazopolis 03'!$E12)</f>
        <v>1.5</v>
      </c>
      <c r="G8" s="2">
        <f>MIN('Brazopolis 01'!$E12,'Brazopolis 02'!$E12,'Brazopolis 03'!$E12)</f>
        <v>1</v>
      </c>
      <c r="H8" s="2">
        <f>MEDIAN('Brazopolis 01'!$E12,'Brazopolis 02'!$E12,'Brazopolis 03'!$E12)</f>
        <v>1.5</v>
      </c>
      <c r="I8" s="35">
        <f>AVEDEV('Brazopolis 01'!$E12,'Brazopolis 02'!$E12,'Brazopolis 03'!$E12)</f>
        <v>0.22222222222222224</v>
      </c>
      <c r="J8" s="35">
        <f>_xlfn.STDEV.S('Brazopolis 01'!$E12,'Brazopolis 02'!$E12,'Brazopolis 03'!$E12)</f>
        <v>0.28867513459481314</v>
      </c>
      <c r="K8" s="35">
        <f>_xlfn.VAR.S('Brazopolis 01'!$E12,'Brazopolis 02'!$E12,'Brazopolis 03'!$E12)</f>
        <v>8.3333333333333481E-2</v>
      </c>
    </row>
    <row r="9" spans="2:11" x14ac:dyDescent="0.25">
      <c r="B9" s="34">
        <f t="shared" si="0"/>
        <v>4</v>
      </c>
      <c r="C9" s="34" t="s">
        <v>197</v>
      </c>
      <c r="D9" s="34" t="s">
        <v>15</v>
      </c>
      <c r="E9" s="2">
        <f>AVERAGE('Brazopolis 01'!$E13,'Brazopolis 02'!$E13,'Brazopolis 03'!$E13)</f>
        <v>25.5</v>
      </c>
      <c r="F9" s="2">
        <f>MAX('Brazopolis 01'!$E13,'Brazopolis 02'!$E13,'Brazopolis 03'!$E13)</f>
        <v>27</v>
      </c>
      <c r="G9" s="2">
        <f>MIN('Brazopolis 01'!$E13,'Brazopolis 02'!$E13,'Brazopolis 03'!$E13)</f>
        <v>24</v>
      </c>
      <c r="H9" s="2">
        <f>MEDIAN('Brazopolis 01'!$E13,'Brazopolis 02'!$E13,'Brazopolis 03'!$E13)</f>
        <v>25.5</v>
      </c>
      <c r="I9" s="35">
        <f>AVEDEV('Brazopolis 01'!$E13,'Brazopolis 02'!$E13,'Brazopolis 03'!$E13)</f>
        <v>1.5</v>
      </c>
      <c r="J9" s="35">
        <f>_xlfn.STDEV.S('Brazopolis 01'!$E13,'Brazopolis 02'!$E13,'Brazopolis 03'!$E13)</f>
        <v>2.1213203435596424</v>
      </c>
      <c r="K9" s="35">
        <f>_xlfn.VAR.S('Brazopolis 01'!$E13,'Brazopolis 02'!$E13,'Brazopolis 03'!$E13)</f>
        <v>4.5</v>
      </c>
    </row>
    <row r="10" spans="2:11" x14ac:dyDescent="0.25">
      <c r="B10" s="34">
        <f t="shared" si="0"/>
        <v>5</v>
      </c>
      <c r="C10" s="34" t="s">
        <v>198</v>
      </c>
      <c r="D10" s="34" t="s">
        <v>15</v>
      </c>
      <c r="E10" s="2" t="s">
        <v>97</v>
      </c>
      <c r="F10" s="2">
        <f>MAX('Brazopolis 01'!$E14,'Brazopolis 02'!$E14,'Brazopolis 03'!$E14)</f>
        <v>0</v>
      </c>
      <c r="G10" s="2">
        <f>MIN('Brazopolis 01'!$E14,'Brazopolis 02'!$E14,'Brazopolis 03'!$E14)</f>
        <v>0</v>
      </c>
      <c r="H10" s="2" t="s">
        <v>97</v>
      </c>
      <c r="I10" s="35" t="s">
        <v>97</v>
      </c>
      <c r="J10" s="35" t="s">
        <v>97</v>
      </c>
      <c r="K10" s="35" t="s">
        <v>97</v>
      </c>
    </row>
    <row r="11" spans="2:11" x14ac:dyDescent="0.25">
      <c r="B11" s="34">
        <f t="shared" si="0"/>
        <v>6</v>
      </c>
      <c r="C11" s="34" t="s">
        <v>142</v>
      </c>
      <c r="D11" s="34" t="s">
        <v>15</v>
      </c>
      <c r="E11" s="2">
        <f>AVERAGE('Brazopolis 01'!$E15,'Brazopolis 02'!$E15,'Brazopolis 03'!$E15)</f>
        <v>3.2833333333333332</v>
      </c>
      <c r="F11" s="2">
        <f>MAX('Brazopolis 01'!$E15,'Brazopolis 02'!$E15,'Brazopolis 03'!$E15)</f>
        <v>4</v>
      </c>
      <c r="G11" s="2">
        <f>MIN('Brazopolis 01'!$E15,'Brazopolis 02'!$E15,'Brazopolis 03'!$E15)</f>
        <v>2.65</v>
      </c>
      <c r="H11" s="2">
        <f>MEDIAN('Brazopolis 01'!$E15,'Brazopolis 02'!$E15,'Brazopolis 03'!$E15)</f>
        <v>3.2</v>
      </c>
      <c r="I11" s="35">
        <f>AVEDEV('Brazopolis 01'!$E15,'Brazopolis 02'!$E15,'Brazopolis 03'!$E15)</f>
        <v>0.47777777777777769</v>
      </c>
      <c r="J11" s="35">
        <f>_xlfn.STDEV.S('Brazopolis 01'!$E15,'Brazopolis 02'!$E15,'Brazopolis 03'!$E15)</f>
        <v>0.67884706181387944</v>
      </c>
      <c r="K11" s="35">
        <f>_xlfn.VAR.S('Brazopolis 01'!$E15,'Brazopolis 02'!$E15,'Brazopolis 03'!$E15)</f>
        <v>0.46083333333333698</v>
      </c>
    </row>
    <row r="12" spans="2:11" x14ac:dyDescent="0.25">
      <c r="B12" s="34">
        <f t="shared" si="0"/>
        <v>7</v>
      </c>
      <c r="C12" s="34" t="s">
        <v>143</v>
      </c>
      <c r="D12" s="34" t="s">
        <v>15</v>
      </c>
      <c r="E12" s="2">
        <f>AVERAGE('Brazopolis 01'!$E16,'Brazopolis 02'!$E16,'Brazopolis 03'!$E16)</f>
        <v>5.1499999999999995</v>
      </c>
      <c r="F12" s="2">
        <f>MAX('Brazopolis 01'!$E16,'Brazopolis 02'!$E16,'Brazopolis 03'!$E16)</f>
        <v>6.5</v>
      </c>
      <c r="G12" s="2">
        <f>MIN('Brazopolis 01'!$E16,'Brazopolis 02'!$E16,'Brazopolis 03'!$E16)</f>
        <v>4</v>
      </c>
      <c r="H12" s="2">
        <f>MEDIAN('Brazopolis 01'!$E16,'Brazopolis 02'!$E16,'Brazopolis 03'!$E16)</f>
        <v>4.95</v>
      </c>
      <c r="I12" s="35">
        <f>AVEDEV('Brazopolis 01'!$E16,'Brazopolis 02'!$E16,'Brazopolis 03'!$E16)</f>
        <v>0.8999999999999998</v>
      </c>
      <c r="J12" s="35">
        <f>_xlfn.STDEV.S('Brazopolis 01'!$E16,'Brazopolis 02'!$E16,'Brazopolis 03'!$E16)</f>
        <v>1.2619429464123968</v>
      </c>
      <c r="K12" s="35">
        <f>_xlfn.VAR.S('Brazopolis 01'!$E16,'Brazopolis 02'!$E16,'Brazopolis 03'!$E16)</f>
        <v>1.5925000000000011</v>
      </c>
    </row>
    <row r="13" spans="2:11" x14ac:dyDescent="0.25">
      <c r="B13" s="34">
        <f t="shared" si="0"/>
        <v>8</v>
      </c>
      <c r="C13" s="34" t="s">
        <v>144</v>
      </c>
      <c r="D13" s="34" t="s">
        <v>15</v>
      </c>
      <c r="E13" s="2">
        <f>AVERAGE('Brazopolis 01'!$E17,'Brazopolis 02'!$E17,'Brazopolis 03'!$E17)</f>
        <v>5.3266666666666671</v>
      </c>
      <c r="F13" s="2">
        <f>MAX('Brazopolis 01'!$E17,'Brazopolis 02'!$E17,'Brazopolis 03'!$E17)</f>
        <v>5.99</v>
      </c>
      <c r="G13" s="2">
        <f>MIN('Brazopolis 01'!$E17,'Brazopolis 02'!$E17,'Brazopolis 03'!$E17)</f>
        <v>4.99</v>
      </c>
      <c r="H13" s="2">
        <f>MEDIAN('Brazopolis 01'!$E17,'Brazopolis 02'!$E17,'Brazopolis 03'!$E17)</f>
        <v>5</v>
      </c>
      <c r="I13" s="35">
        <f>AVEDEV('Brazopolis 01'!$E17,'Brazopolis 02'!$E17,'Brazopolis 03'!$E17)</f>
        <v>0.44222222222222235</v>
      </c>
      <c r="J13" s="35">
        <f>_xlfn.STDEV.S('Brazopolis 01'!$E17,'Brazopolis 02'!$E17,'Brazopolis 03'!$E17)</f>
        <v>0.57448527686384909</v>
      </c>
      <c r="K13" s="35">
        <f>_xlfn.VAR.S('Brazopolis 01'!$E17,'Brazopolis 02'!$E17,'Brazopolis 03'!$E17)</f>
        <v>0.3300333333333334</v>
      </c>
    </row>
    <row r="14" spans="2:11" x14ac:dyDescent="0.25">
      <c r="B14" s="34">
        <f t="shared" si="0"/>
        <v>9</v>
      </c>
      <c r="C14" s="34" t="s">
        <v>145</v>
      </c>
      <c r="D14" s="34" t="s">
        <v>15</v>
      </c>
      <c r="E14" s="2">
        <f>AVERAGE('Brazopolis 01'!$E18,'Brazopolis 02'!$E18,'Brazopolis 03'!$E18)</f>
        <v>3.65</v>
      </c>
      <c r="F14" s="2">
        <f>MAX('Brazopolis 01'!$E18,'Brazopolis 02'!$E18,'Brazopolis 03'!$E18)</f>
        <v>4</v>
      </c>
      <c r="G14" s="2">
        <f>MIN('Brazopolis 01'!$E18,'Brazopolis 02'!$E18,'Brazopolis 03'!$E18)</f>
        <v>3.45</v>
      </c>
      <c r="H14" s="2">
        <f>MEDIAN('Brazopolis 01'!$E18,'Brazopolis 02'!$E18,'Brazopolis 03'!$E18)</f>
        <v>3.5</v>
      </c>
      <c r="I14" s="35">
        <f>AVEDEV('Brazopolis 01'!$E18,'Brazopolis 02'!$E18,'Brazopolis 03'!$E18)</f>
        <v>0.23333333333333325</v>
      </c>
      <c r="J14" s="35">
        <f>_xlfn.STDEV.S('Brazopolis 01'!$E18,'Brazopolis 02'!$E18,'Brazopolis 03'!$E18)</f>
        <v>0.30413812651491096</v>
      </c>
      <c r="K14" s="35">
        <f>_xlfn.VAR.S('Brazopolis 01'!$E18,'Brazopolis 02'!$E18,'Brazopolis 03'!$E18)</f>
        <v>9.2499999999999971E-2</v>
      </c>
    </row>
    <row r="15" spans="2:11" x14ac:dyDescent="0.25">
      <c r="B15" s="34">
        <f t="shared" si="0"/>
        <v>10</v>
      </c>
      <c r="C15" s="34" t="s">
        <v>146</v>
      </c>
      <c r="D15" s="34" t="s">
        <v>15</v>
      </c>
      <c r="E15" s="2">
        <f>AVERAGE('Brazopolis 01'!$E19,'Brazopolis 02'!$E19,'Brazopolis 03'!$E19)</f>
        <v>4.25</v>
      </c>
      <c r="F15" s="2">
        <f>MAX('Brazopolis 01'!$E19,'Brazopolis 02'!$E19,'Brazopolis 03'!$E19)</f>
        <v>4.5</v>
      </c>
      <c r="G15" s="2">
        <f>MIN('Brazopolis 01'!$E19,'Brazopolis 02'!$E19,'Brazopolis 03'!$E19)</f>
        <v>4</v>
      </c>
      <c r="H15" s="2">
        <f>MEDIAN('Brazopolis 01'!$E19,'Brazopolis 02'!$E19,'Brazopolis 03'!$E19)</f>
        <v>4.25</v>
      </c>
      <c r="I15" s="35">
        <f>AVEDEV('Brazopolis 01'!$E19,'Brazopolis 02'!$E19,'Brazopolis 03'!$E19)</f>
        <v>0.16666666666666666</v>
      </c>
      <c r="J15" s="35">
        <f>_xlfn.STDEV.S('Brazopolis 01'!$E19,'Brazopolis 02'!$E19,'Brazopolis 03'!$E19)</f>
        <v>0.25</v>
      </c>
      <c r="K15" s="35">
        <f>_xlfn.VAR.S('Brazopolis 01'!$E19,'Brazopolis 02'!$E19,'Brazopolis 03'!$E19)</f>
        <v>6.25E-2</v>
      </c>
    </row>
    <row r="16" spans="2:11" x14ac:dyDescent="0.25">
      <c r="B16" s="34">
        <f t="shared" si="0"/>
        <v>11</v>
      </c>
      <c r="C16" s="34" t="s">
        <v>147</v>
      </c>
      <c r="D16" s="34" t="s">
        <v>15</v>
      </c>
      <c r="E16" s="2">
        <f>AVERAGE('Brazopolis 01'!$E20,'Brazopolis 02'!$E20,'Brazopolis 03'!$E20)</f>
        <v>28.75</v>
      </c>
      <c r="F16" s="2">
        <f>MAX('Brazopolis 01'!$E20,'Brazopolis 02'!$E20,'Brazopolis 03'!$E20)</f>
        <v>28.9</v>
      </c>
      <c r="G16" s="2">
        <f>MIN('Brazopolis 01'!$E20,'Brazopolis 02'!$E20,'Brazopolis 03'!$E20)</f>
        <v>28.6</v>
      </c>
      <c r="H16" s="2">
        <f>MEDIAN('Brazopolis 01'!$E20,'Brazopolis 02'!$E20,'Brazopolis 03'!$E20)</f>
        <v>28.75</v>
      </c>
      <c r="I16" s="35">
        <f>AVEDEV('Brazopolis 01'!$E20,'Brazopolis 02'!$E20,'Brazopolis 03'!$E20)</f>
        <v>0.14999999999999858</v>
      </c>
      <c r="J16" s="35">
        <f>_xlfn.STDEV.S('Brazopolis 01'!$E20,'Brazopolis 02'!$E20,'Brazopolis 03'!$E20)</f>
        <v>0.21213203435596223</v>
      </c>
      <c r="K16" s="35">
        <f>_xlfn.VAR.S('Brazopolis 01'!$E20,'Brazopolis 02'!$E20,'Brazopolis 03'!$E20)</f>
        <v>4.4999999999999145E-2</v>
      </c>
    </row>
    <row r="17" spans="2:11" x14ac:dyDescent="0.25">
      <c r="B17" s="34">
        <f t="shared" si="0"/>
        <v>12</v>
      </c>
      <c r="C17" s="34" t="s">
        <v>148</v>
      </c>
      <c r="D17" s="34" t="s">
        <v>15</v>
      </c>
      <c r="E17" s="2" t="s">
        <v>97</v>
      </c>
      <c r="F17" s="2">
        <f>MAX('Brazopolis 01'!$E21,'Brazopolis 02'!$E21,'Brazopolis 03'!$E21)</f>
        <v>0</v>
      </c>
      <c r="G17" s="2">
        <f>MIN('Brazopolis 01'!$E21,'Brazopolis 02'!$E21,'Brazopolis 03'!$E21)</f>
        <v>0</v>
      </c>
      <c r="H17" s="2" t="s">
        <v>97</v>
      </c>
      <c r="I17" s="35" t="s">
        <v>97</v>
      </c>
      <c r="J17" s="35" t="s">
        <v>97</v>
      </c>
      <c r="K17" s="35" t="s">
        <v>97</v>
      </c>
    </row>
    <row r="18" spans="2:11" x14ac:dyDescent="0.25">
      <c r="B18" s="34">
        <f t="shared" si="0"/>
        <v>13</v>
      </c>
      <c r="C18" s="34" t="s">
        <v>149</v>
      </c>
      <c r="D18" s="34" t="s">
        <v>17</v>
      </c>
      <c r="E18" s="2">
        <f>AVERAGE('Brazopolis 01'!$E22,'Brazopolis 02'!$E22,'Brazopolis 03'!$E22)</f>
        <v>3.4333333333333336</v>
      </c>
      <c r="F18" s="2">
        <f>MAX('Brazopolis 01'!$E22,'Brazopolis 02'!$E22,'Brazopolis 03'!$E22)</f>
        <v>4.5</v>
      </c>
      <c r="G18" s="2">
        <f>MIN('Brazopolis 01'!$E22,'Brazopolis 02'!$E22,'Brazopolis 03'!$E22)</f>
        <v>2.8</v>
      </c>
      <c r="H18" s="2">
        <f>MEDIAN('Brazopolis 01'!$E22,'Brazopolis 02'!$E22,'Brazopolis 03'!$E22)</f>
        <v>3</v>
      </c>
      <c r="I18" s="35">
        <f>AVEDEV('Brazopolis 01'!$E22,'Brazopolis 02'!$E22,'Brazopolis 03'!$E22)</f>
        <v>0.71111111111111125</v>
      </c>
      <c r="J18" s="35">
        <f>_xlfn.STDEV.S('Brazopolis 01'!$E22,'Brazopolis 02'!$E22,'Brazopolis 03'!$E22)</f>
        <v>0.92915732431775688</v>
      </c>
      <c r="K18" s="35">
        <f>_xlfn.VAR.S('Brazopolis 01'!$E22,'Brazopolis 02'!$E22,'Brazopolis 03'!$E22)</f>
        <v>0.86333333333333329</v>
      </c>
    </row>
    <row r="19" spans="2:11" x14ac:dyDescent="0.25">
      <c r="B19" s="34">
        <f t="shared" si="0"/>
        <v>14</v>
      </c>
      <c r="C19" s="34" t="s">
        <v>150</v>
      </c>
      <c r="D19" s="34" t="s">
        <v>15</v>
      </c>
      <c r="E19" s="2">
        <f>AVERAGE('Brazopolis 01'!$E23,'Brazopolis 02'!$E23,'Brazopolis 03'!$E23)</f>
        <v>5.3133333333333335</v>
      </c>
      <c r="F19" s="2">
        <f>MAX('Brazopolis 01'!$E23,'Brazopolis 02'!$E23,'Brazopolis 03'!$E23)</f>
        <v>5.99</v>
      </c>
      <c r="G19" s="2">
        <f>MIN('Brazopolis 01'!$E23,'Brazopolis 02'!$E23,'Brazopolis 03'!$E23)</f>
        <v>4</v>
      </c>
      <c r="H19" s="2">
        <f>MEDIAN('Brazopolis 01'!$E23,'Brazopolis 02'!$E23,'Brazopolis 03'!$E23)</f>
        <v>5.95</v>
      </c>
      <c r="I19" s="35">
        <f>AVEDEV('Brazopolis 01'!$E23,'Brazopolis 02'!$E23,'Brazopolis 03'!$E23)</f>
        <v>0.87555555555555564</v>
      </c>
      <c r="J19" s="35">
        <f>_xlfn.STDEV.S('Brazopolis 01'!$E23,'Brazopolis 02'!$E23,'Brazopolis 03'!$E23)</f>
        <v>1.1375558594343067</v>
      </c>
      <c r="K19" s="35">
        <f>_xlfn.VAR.S('Brazopolis 01'!$E23,'Brazopolis 02'!$E23,'Brazopolis 03'!$E23)</f>
        <v>1.2940333333333243</v>
      </c>
    </row>
    <row r="20" spans="2:11" x14ac:dyDescent="0.25">
      <c r="B20" s="34">
        <f t="shared" si="0"/>
        <v>15</v>
      </c>
      <c r="C20" s="34" t="s">
        <v>151</v>
      </c>
      <c r="D20" s="34" t="s">
        <v>15</v>
      </c>
      <c r="E20" s="2">
        <f>AVERAGE('Brazopolis 01'!$E24,'Brazopolis 02'!$E24,'Brazopolis 03'!$E24)</f>
        <v>3.9166666666666665</v>
      </c>
      <c r="F20" s="2">
        <f>MAX('Brazopolis 01'!$E24,'Brazopolis 02'!$E24,'Brazopolis 03'!$E24)</f>
        <v>4.5</v>
      </c>
      <c r="G20" s="2">
        <f>MIN('Brazopolis 01'!$E24,'Brazopolis 02'!$E24,'Brazopolis 03'!$E24)</f>
        <v>3.25</v>
      </c>
      <c r="H20" s="2">
        <f>MEDIAN('Brazopolis 01'!$E24,'Brazopolis 02'!$E24,'Brazopolis 03'!$E24)</f>
        <v>4</v>
      </c>
      <c r="I20" s="35">
        <f>AVEDEV('Brazopolis 01'!$E24,'Brazopolis 02'!$E24,'Brazopolis 03'!$E24)</f>
        <v>0.44444444444444448</v>
      </c>
      <c r="J20" s="35">
        <f>_xlfn.STDEV.S('Brazopolis 01'!$E24,'Brazopolis 02'!$E24,'Brazopolis 03'!$E24)</f>
        <v>0.62915286960589489</v>
      </c>
      <c r="K20" s="35">
        <f>_xlfn.VAR.S('Brazopolis 01'!$E24,'Brazopolis 02'!$E24,'Brazopolis 03'!$E24)</f>
        <v>0.39583333333333215</v>
      </c>
    </row>
    <row r="21" spans="2:11" x14ac:dyDescent="0.25">
      <c r="B21" s="34">
        <f t="shared" si="0"/>
        <v>16</v>
      </c>
      <c r="C21" s="34" t="s">
        <v>152</v>
      </c>
      <c r="D21" s="34" t="s">
        <v>15</v>
      </c>
      <c r="E21" s="2">
        <f>AVERAGE('Brazopolis 01'!$E25,'Brazopolis 02'!$E25,'Brazopolis 03'!$E25)</f>
        <v>4.3166666666666664</v>
      </c>
      <c r="F21" s="2">
        <f>MAX('Brazopolis 01'!$E25,'Brazopolis 02'!$E25,'Brazopolis 03'!$E25)</f>
        <v>5</v>
      </c>
      <c r="G21" s="2">
        <f>MIN('Brazopolis 01'!$E25,'Brazopolis 02'!$E25,'Brazopolis 03'!$E25)</f>
        <v>3</v>
      </c>
      <c r="H21" s="2">
        <f>MEDIAN('Brazopolis 01'!$E25,'Brazopolis 02'!$E25,'Brazopolis 03'!$E25)</f>
        <v>4.95</v>
      </c>
      <c r="I21" s="35">
        <f>AVEDEV('Brazopolis 01'!$E25,'Brazopolis 02'!$E25,'Brazopolis 03'!$E25)</f>
        <v>0.87777777777777788</v>
      </c>
      <c r="J21" s="35">
        <f>_xlfn.STDEV.S('Brazopolis 01'!$E25,'Brazopolis 02'!$E25,'Brazopolis 03'!$E25)</f>
        <v>1.1405408073950416</v>
      </c>
      <c r="K21" s="35">
        <f>_xlfn.VAR.S('Brazopolis 01'!$E25,'Brazopolis 02'!$E25,'Brazopolis 03'!$E25)</f>
        <v>1.3008333333333333</v>
      </c>
    </row>
    <row r="22" spans="2:11" x14ac:dyDescent="0.25">
      <c r="B22" s="34">
        <f t="shared" si="0"/>
        <v>17</v>
      </c>
      <c r="C22" s="34" t="s">
        <v>153</v>
      </c>
      <c r="D22" s="34" t="s">
        <v>15</v>
      </c>
      <c r="E22" s="2">
        <f>AVERAGE('Brazopolis 01'!$E26,'Brazopolis 02'!$E26,'Brazopolis 03'!$E26)</f>
        <v>1.8</v>
      </c>
      <c r="F22" s="2">
        <f>MAX('Brazopolis 01'!$E26,'Brazopolis 02'!$E26,'Brazopolis 03'!$E26)</f>
        <v>2</v>
      </c>
      <c r="G22" s="2">
        <f>MIN('Brazopolis 01'!$E26,'Brazopolis 02'!$E26,'Brazopolis 03'!$E26)</f>
        <v>1.5</v>
      </c>
      <c r="H22" s="2">
        <f>MEDIAN('Brazopolis 01'!$E26,'Brazopolis 02'!$E26,'Brazopolis 03'!$E26)</f>
        <v>1.9</v>
      </c>
      <c r="I22" s="35">
        <f>AVEDEV('Brazopolis 01'!$E26,'Brazopolis 02'!$E26,'Brazopolis 03'!$E26)</f>
        <v>0.19999999999999996</v>
      </c>
      <c r="J22" s="35">
        <f>_xlfn.STDEV.S('Brazopolis 01'!$E26,'Brazopolis 02'!$E26,'Brazopolis 03'!$E26)</f>
        <v>0.26457513110645792</v>
      </c>
      <c r="K22" s="35">
        <f>_xlfn.VAR.S('Brazopolis 01'!$E26,'Brazopolis 02'!$E26,'Brazopolis 03'!$E26)</f>
        <v>6.9999999999999396E-2</v>
      </c>
    </row>
    <row r="23" spans="2:11" x14ac:dyDescent="0.25">
      <c r="B23" s="34">
        <f t="shared" si="0"/>
        <v>18</v>
      </c>
      <c r="C23" s="34" t="s">
        <v>154</v>
      </c>
      <c r="D23" s="34" t="s">
        <v>15</v>
      </c>
      <c r="E23" s="2">
        <f>AVERAGE('Brazopolis 01'!$E27,'Brazopolis 02'!$E27,'Brazopolis 03'!$E27)</f>
        <v>16.850000000000001</v>
      </c>
      <c r="F23" s="2">
        <f>MAX('Brazopolis 01'!$E27,'Brazopolis 02'!$E27,'Brazopolis 03'!$E27)</f>
        <v>18.2</v>
      </c>
      <c r="G23" s="2">
        <f>MIN('Brazopolis 01'!$E27,'Brazopolis 02'!$E27,'Brazopolis 03'!$E27)</f>
        <v>15.5</v>
      </c>
      <c r="H23" s="2">
        <f>MEDIAN('Brazopolis 01'!$E27,'Brazopolis 02'!$E27,'Brazopolis 03'!$E27)</f>
        <v>16.850000000000001</v>
      </c>
      <c r="I23" s="35">
        <f>AVEDEV('Brazopolis 01'!$E27,'Brazopolis 02'!$E27,'Brazopolis 03'!$E27)</f>
        <v>1.3499999999999996</v>
      </c>
      <c r="J23" s="35">
        <f>_xlfn.STDEV.S('Brazopolis 01'!$E27,'Brazopolis 02'!$E27,'Brazopolis 03'!$E27)</f>
        <v>1.9091883092036777</v>
      </c>
      <c r="K23" s="35">
        <f>_xlfn.VAR.S('Brazopolis 01'!$E27,'Brazopolis 02'!$E27,'Brazopolis 03'!$E27)</f>
        <v>3.6449999999999978</v>
      </c>
    </row>
    <row r="24" spans="2:11" x14ac:dyDescent="0.25">
      <c r="B24" s="34">
        <f t="shared" si="0"/>
        <v>19</v>
      </c>
      <c r="C24" s="34" t="s">
        <v>155</v>
      </c>
      <c r="D24" s="34" t="s">
        <v>15</v>
      </c>
      <c r="E24" s="2">
        <f>AVERAGE('Brazopolis 01'!$E28,'Brazopolis 02'!$E28,'Brazopolis 03'!$E28)</f>
        <v>10.99</v>
      </c>
      <c r="F24" s="2">
        <f>MAX('Brazopolis 01'!$E28,'Brazopolis 02'!$E28,'Brazopolis 03'!$E28)</f>
        <v>11.99</v>
      </c>
      <c r="G24" s="2">
        <f>MIN('Brazopolis 01'!$E28,'Brazopolis 02'!$E28,'Brazopolis 03'!$E28)</f>
        <v>9.99</v>
      </c>
      <c r="H24" s="2">
        <f>MEDIAN('Brazopolis 01'!$E28,'Brazopolis 02'!$E28,'Brazopolis 03'!$E28)</f>
        <v>10.99</v>
      </c>
      <c r="I24" s="35">
        <f>AVEDEV('Brazopolis 01'!$E28,'Brazopolis 02'!$E28,'Brazopolis 03'!$E28)</f>
        <v>1</v>
      </c>
      <c r="J24" s="35">
        <f>_xlfn.STDEV.S('Brazopolis 01'!$E28,'Brazopolis 02'!$E28,'Brazopolis 03'!$E28)</f>
        <v>1.4142135623730951</v>
      </c>
      <c r="K24" s="35">
        <f>_xlfn.VAR.S('Brazopolis 01'!$E28,'Brazopolis 02'!$E28,'Brazopolis 03'!$E28)</f>
        <v>2</v>
      </c>
    </row>
    <row r="25" spans="2:11" x14ac:dyDescent="0.25">
      <c r="B25" s="34">
        <f t="shared" si="0"/>
        <v>20</v>
      </c>
      <c r="C25" s="5" t="s">
        <v>199</v>
      </c>
      <c r="D25" s="34" t="s">
        <v>15</v>
      </c>
      <c r="E25" s="2">
        <f>AVERAGE('Brazopolis 01'!$E29,'Brazopolis 02'!$E29,'Brazopolis 03'!$E29)</f>
        <v>17.8</v>
      </c>
      <c r="F25" s="2">
        <f>MAX('Brazopolis 01'!$E29,'Brazopolis 02'!$E29,'Brazopolis 03'!$E29)</f>
        <v>17.8</v>
      </c>
      <c r="G25" s="2">
        <f>MIN('Brazopolis 01'!$E29,'Brazopolis 02'!$E29,'Brazopolis 03'!$E29)</f>
        <v>17.8</v>
      </c>
      <c r="H25" s="2">
        <f>MEDIAN('Brazopolis 01'!$E29,'Brazopolis 02'!$E29,'Brazopolis 03'!$E29)</f>
        <v>17.8</v>
      </c>
      <c r="I25" s="35">
        <f>AVEDEV('Brazopolis 01'!$E29,'Brazopolis 02'!$E29,'Brazopolis 03'!$E29)</f>
        <v>0</v>
      </c>
      <c r="J25" s="35" t="s">
        <v>97</v>
      </c>
      <c r="K25" s="35" t="s">
        <v>97</v>
      </c>
    </row>
    <row r="26" spans="2:11" x14ac:dyDescent="0.25">
      <c r="B26" s="34">
        <f t="shared" si="0"/>
        <v>21</v>
      </c>
      <c r="C26" s="34" t="s">
        <v>156</v>
      </c>
      <c r="D26" s="34" t="s">
        <v>15</v>
      </c>
      <c r="E26" s="2">
        <f>AVERAGE('Brazopolis 01'!$E30,'Brazopolis 02'!$E30,'Brazopolis 03'!$E30)</f>
        <v>5.416666666666667</v>
      </c>
      <c r="F26" s="2">
        <f>MAX('Brazopolis 01'!$E30,'Brazopolis 02'!$E30,'Brazopolis 03'!$E30)</f>
        <v>6.25</v>
      </c>
      <c r="G26" s="2">
        <f>MIN('Brazopolis 01'!$E30,'Brazopolis 02'!$E30,'Brazopolis 03'!$E30)</f>
        <v>4</v>
      </c>
      <c r="H26" s="2">
        <f>MEDIAN('Brazopolis 01'!$E30,'Brazopolis 02'!$E30,'Brazopolis 03'!$E30)</f>
        <v>6</v>
      </c>
      <c r="I26" s="35">
        <f>AVEDEV('Brazopolis 01'!$E30,'Brazopolis 02'!$E30,'Brazopolis 03'!$E30)</f>
        <v>0.94444444444444431</v>
      </c>
      <c r="J26" s="35">
        <f>_xlfn.STDEV.S('Brazopolis 01'!$E30,'Brazopolis 02'!$E30,'Brazopolis 03'!$E30)</f>
        <v>1.2332207155790629</v>
      </c>
      <c r="K26" s="35">
        <f>_xlfn.VAR.S('Brazopolis 01'!$E30,'Brazopolis 02'!$E30,'Brazopolis 03'!$E30)</f>
        <v>1.5208333333333357</v>
      </c>
    </row>
    <row r="27" spans="2:11" x14ac:dyDescent="0.25">
      <c r="B27" s="34">
        <f t="shared" si="0"/>
        <v>22</v>
      </c>
      <c r="C27" s="34" t="s">
        <v>157</v>
      </c>
      <c r="D27" s="34" t="s">
        <v>15</v>
      </c>
      <c r="E27" s="2">
        <f>AVERAGE('Brazopolis 01'!$E31,'Brazopolis 02'!$E31,'Brazopolis 03'!$E31)</f>
        <v>2.1166666666666667</v>
      </c>
      <c r="F27" s="2">
        <f>MAX('Brazopolis 01'!$E31,'Brazopolis 02'!$E31,'Brazopolis 03'!$E31)</f>
        <v>2.5</v>
      </c>
      <c r="G27" s="2">
        <f>MIN('Brazopolis 01'!$E31,'Brazopolis 02'!$E31,'Brazopolis 03'!$E31)</f>
        <v>1.5</v>
      </c>
      <c r="H27" s="2">
        <f>MEDIAN('Brazopolis 01'!$E31,'Brazopolis 02'!$E31,'Brazopolis 03'!$E31)</f>
        <v>2.35</v>
      </c>
      <c r="I27" s="35">
        <f>AVEDEV('Brazopolis 01'!$E31,'Brazopolis 02'!$E31,'Brazopolis 03'!$E31)</f>
        <v>0.41111111111111115</v>
      </c>
      <c r="J27" s="35">
        <f>_xlfn.STDEV.S('Brazopolis 01'!$E31,'Brazopolis 02'!$E31,'Brazopolis 03'!$E31)</f>
        <v>0.53928965624544889</v>
      </c>
      <c r="K27" s="35">
        <f>_xlfn.VAR.S('Brazopolis 01'!$E31,'Brazopolis 02'!$E31,'Brazopolis 03'!$E31)</f>
        <v>0.29083333333333439</v>
      </c>
    </row>
    <row r="28" spans="2:11" x14ac:dyDescent="0.25">
      <c r="B28" s="34">
        <f>B27+1</f>
        <v>23</v>
      </c>
      <c r="C28" s="34" t="s">
        <v>158</v>
      </c>
      <c r="D28" s="34" t="s">
        <v>18</v>
      </c>
      <c r="E28" s="2">
        <f>AVERAGE('Brazopolis 01'!$E32,'Brazopolis 02'!$E32,'Brazopolis 03'!$E32)</f>
        <v>2.2999999999999998</v>
      </c>
      <c r="F28" s="2">
        <f>MAX('Brazopolis 01'!$E32,'Brazopolis 02'!$E32,'Brazopolis 03'!$E32)</f>
        <v>2.4</v>
      </c>
      <c r="G28" s="2">
        <f>MIN('Brazopolis 01'!$E32,'Brazopolis 02'!$E32,'Brazopolis 03'!$E32)</f>
        <v>2.2000000000000002</v>
      </c>
      <c r="H28" s="2">
        <f>MEDIAN('Brazopolis 01'!$E32,'Brazopolis 02'!$E32,'Brazopolis 03'!$E32)</f>
        <v>2.2999999999999998</v>
      </c>
      <c r="I28" s="35">
        <f>AVEDEV('Brazopolis 01'!$E32,'Brazopolis 02'!$E32,'Brazopolis 03'!$E32)</f>
        <v>9.9999999999999867E-2</v>
      </c>
      <c r="J28" s="35">
        <f>_xlfn.STDEV.S('Brazopolis 01'!$E32,'Brazopolis 02'!$E32,'Brazopolis 03'!$E32)</f>
        <v>0.14142135623730931</v>
      </c>
      <c r="K28" s="35">
        <f>_xlfn.VAR.S('Brazopolis 01'!$E32,'Brazopolis 02'!$E32,'Brazopolis 03'!$E32)</f>
        <v>1.9999999999999948E-2</v>
      </c>
    </row>
    <row r="29" spans="2:11" x14ac:dyDescent="0.25">
      <c r="B29" s="34">
        <f t="shared" si="0"/>
        <v>24</v>
      </c>
      <c r="C29" s="34" t="s">
        <v>159</v>
      </c>
      <c r="D29" s="34" t="s">
        <v>15</v>
      </c>
      <c r="E29" s="2">
        <f>AVERAGE('Brazopolis 01'!$E33,'Brazopolis 02'!$E33,'Brazopolis 03'!$E33)</f>
        <v>2.5</v>
      </c>
      <c r="F29" s="2">
        <f>MAX('Brazopolis 01'!$E33,'Brazopolis 02'!$E33,'Brazopolis 03'!$E33)</f>
        <v>3</v>
      </c>
      <c r="G29" s="2">
        <f>MIN('Brazopolis 01'!$E33,'Brazopolis 02'!$E33,'Brazopolis 03'!$E33)</f>
        <v>2</v>
      </c>
      <c r="H29" s="2">
        <f>MEDIAN('Brazopolis 01'!$E33,'Brazopolis 02'!$E33,'Brazopolis 03'!$E33)</f>
        <v>2.5</v>
      </c>
      <c r="I29" s="35">
        <f>AVEDEV('Brazopolis 01'!$E33,'Brazopolis 02'!$E33,'Brazopolis 03'!$E33)</f>
        <v>0.5</v>
      </c>
      <c r="J29" s="35">
        <f>_xlfn.STDEV.S('Brazopolis 01'!$E33,'Brazopolis 02'!$E33,'Brazopolis 03'!$E33)</f>
        <v>0.70710678118654757</v>
      </c>
      <c r="K29" s="35">
        <f>_xlfn.VAR.S('Brazopolis 01'!$E33,'Brazopolis 02'!$E33,'Brazopolis 03'!$E33)</f>
        <v>0.5</v>
      </c>
    </row>
    <row r="30" spans="2:11" x14ac:dyDescent="0.25">
      <c r="B30" s="34">
        <f t="shared" si="0"/>
        <v>25</v>
      </c>
      <c r="C30" s="34" t="s">
        <v>168</v>
      </c>
      <c r="D30" s="34" t="s">
        <v>15</v>
      </c>
      <c r="E30" s="2">
        <f>AVERAGE('Brazopolis 01'!$E34,'Brazopolis 02'!$E34,'Brazopolis 03'!$E34)</f>
        <v>2.5</v>
      </c>
      <c r="F30" s="2">
        <f>MAX('Brazopolis 01'!$E34,'Brazopolis 02'!$E34,'Brazopolis 03'!$E34)</f>
        <v>3</v>
      </c>
      <c r="G30" s="2">
        <f>MIN('Brazopolis 01'!$E34,'Brazopolis 02'!$E34,'Brazopolis 03'!$E34)</f>
        <v>2</v>
      </c>
      <c r="H30" s="2">
        <f>MEDIAN('Brazopolis 01'!$E34,'Brazopolis 02'!$E34,'Brazopolis 03'!$E34)</f>
        <v>2.5</v>
      </c>
      <c r="I30" s="35">
        <f>AVEDEV('Brazopolis 01'!$E34,'Brazopolis 02'!$E34,'Brazopolis 03'!$E34)</f>
        <v>0.5</v>
      </c>
      <c r="J30" s="35">
        <f>_xlfn.STDEV.S('Brazopolis 01'!$E34,'Brazopolis 02'!$E34,'Brazopolis 03'!$E34)</f>
        <v>0.70710678118654757</v>
      </c>
      <c r="K30" s="35">
        <f>_xlfn.VAR.S('Brazopolis 01'!$E34,'Brazopolis 02'!$E34,'Brazopolis 03'!$E34)</f>
        <v>0.5</v>
      </c>
    </row>
    <row r="31" spans="2:11" x14ac:dyDescent="0.25">
      <c r="B31" s="34">
        <f t="shared" si="0"/>
        <v>26</v>
      </c>
      <c r="C31" s="34" t="s">
        <v>169</v>
      </c>
      <c r="D31" s="34" t="s">
        <v>15</v>
      </c>
      <c r="E31" s="2">
        <f>AVERAGE('Brazopolis 01'!$E35,'Brazopolis 02'!$E35,'Brazopolis 03'!$E35)</f>
        <v>8.8249999999999993</v>
      </c>
      <c r="F31" s="2">
        <f>MAX('Brazopolis 01'!$E35,'Brazopolis 02'!$E35,'Brazopolis 03'!$E35)</f>
        <v>9</v>
      </c>
      <c r="G31" s="2">
        <f>MIN('Brazopolis 01'!$E35,'Brazopolis 02'!$E35,'Brazopolis 03'!$E35)</f>
        <v>8.65</v>
      </c>
      <c r="H31" s="2">
        <f>MEDIAN('Brazopolis 01'!$E35,'Brazopolis 02'!$E35,'Brazopolis 03'!$E35)</f>
        <v>8.8249999999999993</v>
      </c>
      <c r="I31" s="35">
        <f>AVEDEV('Brazopolis 01'!$E35,'Brazopolis 02'!$E35,'Brazopolis 03'!$E35)</f>
        <v>0.17499999999999982</v>
      </c>
      <c r="J31" s="35">
        <f>_xlfn.STDEV.S('Brazopolis 01'!$E35,'Brazopolis 02'!$E35,'Brazopolis 03'!$E35)</f>
        <v>0.24748737341529137</v>
      </c>
      <c r="K31" s="35">
        <f>_xlfn.VAR.S('Brazopolis 01'!$E35,'Brazopolis 02'!$E35,'Brazopolis 03'!$E35)</f>
        <v>6.1249999999999874E-2</v>
      </c>
    </row>
    <row r="32" spans="2:11" x14ac:dyDescent="0.25">
      <c r="B32" s="34">
        <f t="shared" si="0"/>
        <v>27</v>
      </c>
      <c r="C32" s="34" t="s">
        <v>201</v>
      </c>
      <c r="D32" s="34" t="s">
        <v>15</v>
      </c>
      <c r="E32" s="2" t="s">
        <v>97</v>
      </c>
      <c r="F32" s="2">
        <f>MAX('Brazopolis 01'!$E36,'Brazopolis 02'!$E36,'Brazopolis 03'!$E36)</f>
        <v>0</v>
      </c>
      <c r="G32" s="2">
        <f>MIN('Brazopolis 01'!$E36,'Brazopolis 02'!$E36,'Brazopolis 03'!$E36)</f>
        <v>0</v>
      </c>
      <c r="H32" s="2" t="s">
        <v>97</v>
      </c>
      <c r="I32" s="35" t="s">
        <v>97</v>
      </c>
      <c r="J32" s="35" t="s">
        <v>97</v>
      </c>
      <c r="K32" s="35" t="s">
        <v>97</v>
      </c>
    </row>
    <row r="33" spans="2:11" x14ac:dyDescent="0.25">
      <c r="B33" s="34">
        <f t="shared" si="0"/>
        <v>28</v>
      </c>
      <c r="C33" s="5" t="s">
        <v>200</v>
      </c>
      <c r="D33" s="34" t="s">
        <v>15</v>
      </c>
      <c r="E33" s="2">
        <f>AVERAGE('Brazopolis 01'!$E37,'Brazopolis 02'!$E37,'Brazopolis 03'!$E37)</f>
        <v>30.9</v>
      </c>
      <c r="F33" s="2">
        <f>MAX('Brazopolis 01'!$E37,'Brazopolis 02'!$E37,'Brazopolis 03'!$E37)</f>
        <v>36</v>
      </c>
      <c r="G33" s="2">
        <f>MIN('Brazopolis 01'!$E37,'Brazopolis 02'!$E37,'Brazopolis 03'!$E37)</f>
        <v>25.8</v>
      </c>
      <c r="H33" s="2">
        <f>MEDIAN('Brazopolis 01'!$E37,'Brazopolis 02'!$E37,'Brazopolis 03'!$E37)</f>
        <v>30.9</v>
      </c>
      <c r="I33" s="35">
        <f>AVEDEV('Brazopolis 01'!$E37,'Brazopolis 02'!$E37,'Brazopolis 03'!$E37)</f>
        <v>5.0999999999999996</v>
      </c>
      <c r="J33" s="35">
        <f>_xlfn.STDEV.S('Brazopolis 01'!$E37,'Brazopolis 02'!$E37,'Brazopolis 03'!$E37)</f>
        <v>7.2124891681027838</v>
      </c>
      <c r="K33" s="35">
        <f>_xlfn.VAR.S('Brazopolis 01'!$E37,'Brazopolis 02'!$E37,'Brazopolis 03'!$E37)</f>
        <v>52.019999999999982</v>
      </c>
    </row>
    <row r="34" spans="2:11" x14ac:dyDescent="0.25">
      <c r="B34" s="34">
        <f t="shared" si="0"/>
        <v>29</v>
      </c>
      <c r="C34" s="34" t="s">
        <v>160</v>
      </c>
      <c r="D34" s="34" t="s">
        <v>15</v>
      </c>
      <c r="E34" s="2">
        <f>AVERAGE('Brazopolis 01'!$E38,'Brazopolis 02'!$E38,'Brazopolis 03'!$E38)</f>
        <v>15</v>
      </c>
      <c r="F34" s="2">
        <f>MAX('Brazopolis 01'!$E38,'Brazopolis 02'!$E38,'Brazopolis 03'!$E38)</f>
        <v>15</v>
      </c>
      <c r="G34" s="2">
        <f>MIN('Brazopolis 01'!$E38,'Brazopolis 02'!$E38,'Brazopolis 03'!$E38)</f>
        <v>15</v>
      </c>
      <c r="H34" s="2">
        <f>MEDIAN('Brazopolis 01'!$E38,'Brazopolis 02'!$E38,'Brazopolis 03'!$E38)</f>
        <v>15</v>
      </c>
      <c r="I34" s="35">
        <f>AVEDEV('Brazopolis 01'!$E38,'Brazopolis 02'!$E38,'Brazopolis 03'!$E38)</f>
        <v>0</v>
      </c>
      <c r="J34" s="35">
        <f>_xlfn.STDEV.S('Brazopolis 01'!$E38,'Brazopolis 02'!$E38,'Brazopolis 03'!$E38)</f>
        <v>0</v>
      </c>
      <c r="K34" s="35">
        <f>_xlfn.VAR.S('Brazopolis 01'!$E38,'Brazopolis 02'!$E38,'Brazopolis 03'!$E38)</f>
        <v>0</v>
      </c>
    </row>
    <row r="35" spans="2:11" x14ac:dyDescent="0.25">
      <c r="B35" s="34">
        <f t="shared" si="0"/>
        <v>30</v>
      </c>
      <c r="C35" s="34" t="s">
        <v>202</v>
      </c>
      <c r="D35" s="34" t="s">
        <v>15</v>
      </c>
      <c r="E35" s="2">
        <f>AVERAGE('Brazopolis 01'!$E39,'Brazopolis 02'!$E39,'Brazopolis 03'!$E39)</f>
        <v>8.75</v>
      </c>
      <c r="F35" s="2">
        <f>MAX('Brazopolis 01'!$E39,'Brazopolis 02'!$E39,'Brazopolis 03'!$E39)</f>
        <v>15.25</v>
      </c>
      <c r="G35" s="2">
        <f>MIN('Brazopolis 01'!$E39,'Brazopolis 02'!$E39,'Brazopolis 03'!$E39)</f>
        <v>5</v>
      </c>
      <c r="H35" s="2">
        <f>MEDIAN('Brazopolis 01'!$E39,'Brazopolis 02'!$E39,'Brazopolis 03'!$E39)</f>
        <v>6</v>
      </c>
      <c r="I35" s="35">
        <f>AVEDEV('Brazopolis 01'!$E39,'Brazopolis 02'!$E39,'Brazopolis 03'!$E39)</f>
        <v>4.333333333333333</v>
      </c>
      <c r="J35" s="35">
        <f>_xlfn.STDEV.S('Brazopolis 01'!$E39,'Brazopolis 02'!$E39,'Brazopolis 03'!$E39)</f>
        <v>5.6513272777286572</v>
      </c>
      <c r="K35" s="35">
        <f>_xlfn.VAR.S('Brazopolis 01'!$E39,'Brazopolis 02'!$E39,'Brazopolis 03'!$E39)</f>
        <v>31.9375</v>
      </c>
    </row>
    <row r="36" spans="2:11" x14ac:dyDescent="0.25">
      <c r="B36" s="34">
        <f t="shared" si="0"/>
        <v>31</v>
      </c>
      <c r="C36" s="34" t="s">
        <v>203</v>
      </c>
      <c r="D36" s="34" t="s">
        <v>19</v>
      </c>
      <c r="E36" s="2" t="s">
        <v>97</v>
      </c>
      <c r="F36" s="2">
        <f>MAX('Brazopolis 01'!$E40,'Brazopolis 02'!$E40,'Brazopolis 03'!$E40)</f>
        <v>0</v>
      </c>
      <c r="G36" s="2">
        <f>MIN('Brazopolis 01'!$E40,'Brazopolis 02'!$E40,'Brazopolis 03'!$E40)</f>
        <v>0</v>
      </c>
      <c r="H36" s="2" t="s">
        <v>97</v>
      </c>
      <c r="I36" s="35" t="s">
        <v>97</v>
      </c>
      <c r="J36" s="35" t="s">
        <v>97</v>
      </c>
      <c r="K36" s="35" t="s">
        <v>97</v>
      </c>
    </row>
    <row r="37" spans="2:11" x14ac:dyDescent="0.25">
      <c r="B37" s="34">
        <f t="shared" si="0"/>
        <v>32</v>
      </c>
      <c r="C37" s="34" t="s">
        <v>161</v>
      </c>
      <c r="D37" s="34" t="s">
        <v>19</v>
      </c>
      <c r="E37" s="2">
        <f>AVERAGE('Brazopolis 01'!$E41,'Brazopolis 02'!$E41,'Brazopolis 03'!$E41)</f>
        <v>4.3833333333333337</v>
      </c>
      <c r="F37" s="2">
        <f>MAX('Brazopolis 01'!$E41,'Brazopolis 02'!$E41,'Brazopolis 03'!$E41)</f>
        <v>4.6500000000000004</v>
      </c>
      <c r="G37" s="2">
        <f>MIN('Brazopolis 01'!$E41,'Brazopolis 02'!$E41,'Brazopolis 03'!$E41)</f>
        <v>4</v>
      </c>
      <c r="H37" s="2">
        <f>MEDIAN('Brazopolis 01'!$E41,'Brazopolis 02'!$E41,'Brazopolis 03'!$E41)</f>
        <v>4.5</v>
      </c>
      <c r="I37" s="35">
        <f>AVEDEV('Brazopolis 01'!$E41,'Brazopolis 02'!$E41,'Brazopolis 03'!$E41)</f>
        <v>0.25555555555555554</v>
      </c>
      <c r="J37" s="35">
        <f>_xlfn.STDEV.S('Brazopolis 01'!$E41,'Brazopolis 02'!$E41,'Brazopolis 03'!$E41)</f>
        <v>0.34034296427770244</v>
      </c>
      <c r="K37" s="35">
        <f>_xlfn.VAR.S('Brazopolis 01'!$E41,'Brazopolis 02'!$E41,'Brazopolis 03'!$E41)</f>
        <v>0.11583333333333343</v>
      </c>
    </row>
    <row r="38" spans="2:11" x14ac:dyDescent="0.25">
      <c r="B38" s="34">
        <f t="shared" si="0"/>
        <v>33</v>
      </c>
      <c r="C38" s="34" t="s">
        <v>162</v>
      </c>
      <c r="D38" s="34" t="s">
        <v>19</v>
      </c>
      <c r="E38" s="2">
        <f>AVERAGE('Brazopolis 01'!$E42,'Brazopolis 02'!$E42,'Brazopolis 03'!$E42)</f>
        <v>8</v>
      </c>
      <c r="F38" s="2">
        <f>MAX('Brazopolis 01'!$E42,'Brazopolis 02'!$E42,'Brazopolis 03'!$E42)</f>
        <v>8</v>
      </c>
      <c r="G38" s="2">
        <f>MIN('Brazopolis 01'!$E42,'Brazopolis 02'!$E42,'Brazopolis 03'!$E42)</f>
        <v>8</v>
      </c>
      <c r="H38" s="2">
        <f>MEDIAN('Brazopolis 01'!$E42,'Brazopolis 02'!$E42,'Brazopolis 03'!$E42)</f>
        <v>8</v>
      </c>
      <c r="I38" s="35">
        <f>AVEDEV('Brazopolis 01'!$E42,'Brazopolis 02'!$E42,'Brazopolis 03'!$E42)</f>
        <v>0</v>
      </c>
      <c r="J38" s="35" t="s">
        <v>97</v>
      </c>
      <c r="K38" s="35" t="s">
        <v>97</v>
      </c>
    </row>
    <row r="39" spans="2:11" x14ac:dyDescent="0.25">
      <c r="B39" s="34">
        <f t="shared" si="0"/>
        <v>34</v>
      </c>
      <c r="C39" s="34" t="s">
        <v>163</v>
      </c>
      <c r="D39" s="34" t="s">
        <v>19</v>
      </c>
      <c r="E39" s="2">
        <f>AVERAGE('Brazopolis 01'!$E43,'Brazopolis 02'!$E43,'Brazopolis 03'!$E43)</f>
        <v>3.25</v>
      </c>
      <c r="F39" s="2">
        <f>MAX('Brazopolis 01'!$E43,'Brazopolis 02'!$E43,'Brazopolis 03'!$E43)</f>
        <v>4.5</v>
      </c>
      <c r="G39" s="2">
        <f>MIN('Brazopolis 01'!$E43,'Brazopolis 02'!$E43,'Brazopolis 03'!$E43)</f>
        <v>2</v>
      </c>
      <c r="H39" s="2">
        <f>MEDIAN('Brazopolis 01'!$E43,'Brazopolis 02'!$E43,'Brazopolis 03'!$E43)</f>
        <v>3.25</v>
      </c>
      <c r="I39" s="35">
        <f>AVEDEV('Brazopolis 01'!$E43,'Brazopolis 02'!$E43,'Brazopolis 03'!$E43)</f>
        <v>0.83333333333333337</v>
      </c>
      <c r="J39" s="35">
        <f>_xlfn.STDEV.S('Brazopolis 01'!$E43,'Brazopolis 02'!$E43,'Brazopolis 03'!$E43)</f>
        <v>1.25</v>
      </c>
      <c r="K39" s="35">
        <f>_xlfn.VAR.S('Brazopolis 01'!$E43,'Brazopolis 02'!$E43,'Brazopolis 03'!$E43)</f>
        <v>1.5625</v>
      </c>
    </row>
    <row r="40" spans="2:11" x14ac:dyDescent="0.25">
      <c r="B40" s="34">
        <f t="shared" si="0"/>
        <v>35</v>
      </c>
      <c r="C40" s="34" t="s">
        <v>164</v>
      </c>
      <c r="D40" s="34" t="s">
        <v>196</v>
      </c>
      <c r="E40" s="2">
        <f>AVERAGE('Brazopolis 01'!$E44,'Brazopolis 02'!$E44,'Brazopolis 03'!$E44)</f>
        <v>5.2133333333333338</v>
      </c>
      <c r="F40" s="2">
        <f>MAX('Brazopolis 01'!$E44,'Brazopolis 02'!$E44,'Brazopolis 03'!$E44)</f>
        <v>5.65</v>
      </c>
      <c r="G40" s="2">
        <f>MIN('Brazopolis 01'!$E44,'Brazopolis 02'!$E44,'Brazopolis 03'!$E44)</f>
        <v>4.99</v>
      </c>
      <c r="H40" s="2">
        <f>MEDIAN('Brazopolis 01'!$E44,'Brazopolis 02'!$E44,'Brazopolis 03'!$E44)</f>
        <v>5</v>
      </c>
      <c r="I40" s="35">
        <f>AVEDEV('Brazopolis 01'!$E44,'Brazopolis 02'!$E44,'Brazopolis 03'!$E44)</f>
        <v>0.29111111111111132</v>
      </c>
      <c r="J40" s="35">
        <f>_xlfn.STDEV.S('Brazopolis 01'!$E44,'Brazopolis 02'!$E44,'Brazopolis 03'!$E44)</f>
        <v>0.37819747927945457</v>
      </c>
      <c r="K40" s="35">
        <f>_xlfn.VAR.S('Brazopolis 01'!$E44,'Brazopolis 02'!$E44,'Brazopolis 03'!$E44)</f>
        <v>0.14303333333333346</v>
      </c>
    </row>
    <row r="41" spans="2:11" x14ac:dyDescent="0.25">
      <c r="B41" s="34">
        <f t="shared" si="0"/>
        <v>36</v>
      </c>
      <c r="C41" s="34" t="s">
        <v>165</v>
      </c>
      <c r="D41" s="34" t="s">
        <v>19</v>
      </c>
      <c r="E41" s="2">
        <f>AVERAGE('Brazopolis 01'!$E45,'Brazopolis 02'!$E45,'Brazopolis 03'!$E45)</f>
        <v>12.75</v>
      </c>
      <c r="F41" s="2">
        <f>MAX('Brazopolis 01'!$E45,'Brazopolis 02'!$E45,'Brazopolis 03'!$E45)</f>
        <v>13.5</v>
      </c>
      <c r="G41" s="2">
        <f>MIN('Brazopolis 01'!$E45,'Brazopolis 02'!$E45,'Brazopolis 03'!$E45)</f>
        <v>12</v>
      </c>
      <c r="H41" s="2">
        <f>MEDIAN('Brazopolis 01'!$E45,'Brazopolis 02'!$E45,'Brazopolis 03'!$E45)</f>
        <v>12.75</v>
      </c>
      <c r="I41" s="35">
        <f>AVEDEV('Brazopolis 01'!$E45,'Brazopolis 02'!$E45,'Brazopolis 03'!$E45)</f>
        <v>0.75</v>
      </c>
      <c r="J41" s="35">
        <f>_xlfn.STDEV.S('Brazopolis 01'!$E45,'Brazopolis 02'!$E45,'Brazopolis 03'!$E45)</f>
        <v>1.0606601717798212</v>
      </c>
      <c r="K41" s="35">
        <f>_xlfn.VAR.S('Brazopolis 01'!$E45,'Brazopolis 02'!$E45,'Brazopolis 03'!$E45)</f>
        <v>1.125</v>
      </c>
    </row>
    <row r="42" spans="2:11" x14ac:dyDescent="0.25">
      <c r="B42" s="34">
        <f t="shared" si="0"/>
        <v>37</v>
      </c>
      <c r="C42" s="34" t="s">
        <v>166</v>
      </c>
      <c r="D42" s="34" t="s">
        <v>19</v>
      </c>
      <c r="E42" s="2">
        <f>AVERAGE('Brazopolis 01'!$E46,'Brazopolis 02'!$E46,'Brazopolis 03'!$E46)</f>
        <v>9</v>
      </c>
      <c r="F42" s="2">
        <f>MAX('Brazopolis 01'!$E46,'Brazopolis 02'!$E46,'Brazopolis 03'!$E46)</f>
        <v>11</v>
      </c>
      <c r="G42" s="2">
        <f>MIN('Brazopolis 01'!$E46,'Brazopolis 02'!$E46,'Brazopolis 03'!$E46)</f>
        <v>8</v>
      </c>
      <c r="H42" s="2">
        <f>MEDIAN('Brazopolis 01'!$E46,'Brazopolis 02'!$E46,'Brazopolis 03'!$E46)</f>
        <v>8</v>
      </c>
      <c r="I42" s="35">
        <f>AVEDEV('Brazopolis 01'!$E46,'Brazopolis 02'!$E46,'Brazopolis 03'!$E46)</f>
        <v>1.3333333333333333</v>
      </c>
      <c r="J42" s="35">
        <f>_xlfn.STDEV.S('Brazopolis 01'!$E46,'Brazopolis 02'!$E46,'Brazopolis 03'!$E46)</f>
        <v>1.7320508075688772</v>
      </c>
      <c r="K42" s="35">
        <f>_xlfn.VAR.S('Brazopolis 01'!$E46,'Brazopolis 02'!$E46,'Brazopolis 03'!$E46)</f>
        <v>3</v>
      </c>
    </row>
  </sheetData>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zoomScale="80" zoomScaleNormal="80" workbookViewId="0">
      <selection activeCell="K39" sqref="K39"/>
    </sheetView>
  </sheetViews>
  <sheetFormatPr defaultRowHeight="15" x14ac:dyDescent="0.25"/>
  <cols>
    <col min="3" max="3" width="35.7109375" style="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row r="2" spans="2:11" ht="15.75" thickBot="1" x14ac:dyDescent="0.3">
      <c r="B2" s="32" t="s">
        <v>8</v>
      </c>
      <c r="C2" s="33" t="s">
        <v>195</v>
      </c>
      <c r="D2" s="31"/>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AVERAGE('Cristina 01'!$E10,'Cristina 02'!$E10,'Cristina 03'!$E10)</f>
        <v>1.9333333333333333</v>
      </c>
      <c r="F6" s="2">
        <f>MAX('Cristina 01'!$E10,'Cristina 02'!$E10,'Cristina 03'!$E10)</f>
        <v>2.5</v>
      </c>
      <c r="G6" s="2">
        <f>MIN('Cristina 01'!$E10,'Cristina 02'!$E10,'Cristina 03'!$E10)</f>
        <v>1.5</v>
      </c>
      <c r="H6" s="2">
        <f>MEDIAN('Cristina 01'!$E10,'Cristina 02'!$E10,'Cristina 03'!$E10)</f>
        <v>1.8</v>
      </c>
      <c r="I6" s="35">
        <f>AVEDEV('Cristina 01'!$E10,'Cristina 02'!$E10,'Cristina 03'!$E10)</f>
        <v>0.37777777777777777</v>
      </c>
      <c r="J6" s="35">
        <f>_xlfn.STDEV.S('Cristina 01'!$E10,'Cristina 02'!$E10,'Cristina 03'!$E10)</f>
        <v>0.51316014394468867</v>
      </c>
      <c r="K6" s="35">
        <f>_xlfn.VAR.S('Cristina 01'!$E10,'Cristina 02'!$E10,'Cristina 03'!$E10)</f>
        <v>0.26333333333333364</v>
      </c>
    </row>
    <row r="7" spans="2:11" x14ac:dyDescent="0.25">
      <c r="B7" s="34">
        <f>B6+1</f>
        <v>2</v>
      </c>
      <c r="C7" s="34" t="s">
        <v>140</v>
      </c>
      <c r="D7" s="34" t="s">
        <v>15</v>
      </c>
      <c r="E7" s="2">
        <f>AVERAGE('Cristina 01'!$E11,'Cristina 02'!$E11,'Cristina 03'!$E11)</f>
        <v>3.5</v>
      </c>
      <c r="F7" s="2">
        <f>MAX('Cristina 01'!$E11,'Cristina 02'!$E11,'Cristina 03'!$E11)</f>
        <v>3.5</v>
      </c>
      <c r="G7" s="2">
        <f>MIN('Cristina 01'!$E11,'Cristina 02'!$E11,'Cristina 03'!$E11)</f>
        <v>3.5</v>
      </c>
      <c r="H7" s="2">
        <f>MEDIAN('Cristina 01'!$E11,'Cristina 02'!$E11,'Cristina 03'!$E11)</f>
        <v>3.5</v>
      </c>
      <c r="I7" s="35">
        <f>AVEDEV('Cristina 01'!$E11,'Cristina 02'!$E11,'Cristina 03'!$E11)</f>
        <v>0</v>
      </c>
      <c r="J7" s="35">
        <f>_xlfn.STDEV.S('Cristina 01'!$E11,'Cristina 02'!$E11,'Cristina 03'!$E11)</f>
        <v>0</v>
      </c>
      <c r="K7" s="35">
        <f>_xlfn.VAR.S('Cristina 01'!$E11,'Cristina 02'!$E11,'Cristina 03'!$E11)</f>
        <v>0</v>
      </c>
    </row>
    <row r="8" spans="2:11" x14ac:dyDescent="0.25">
      <c r="B8" s="34">
        <f t="shared" ref="B8:B42" si="0">B7+1</f>
        <v>3</v>
      </c>
      <c r="C8" s="34" t="s">
        <v>141</v>
      </c>
      <c r="D8" s="34" t="s">
        <v>16</v>
      </c>
      <c r="E8" s="2">
        <f>AVERAGE('Cristina 01'!$E12,'Cristina 02'!$E12,'Cristina 03'!$E12)</f>
        <v>1.25</v>
      </c>
      <c r="F8" s="2">
        <f>MAX('Cristina 01'!$E12,'Cristina 02'!$E12,'Cristina 03'!$E12)</f>
        <v>1.5</v>
      </c>
      <c r="G8" s="2">
        <f>MIN('Cristina 01'!$E12,'Cristina 02'!$E12,'Cristina 03'!$E12)</f>
        <v>1</v>
      </c>
      <c r="H8" s="2">
        <f>MEDIAN('Cristina 01'!$E12,'Cristina 02'!$E12,'Cristina 03'!$E12)</f>
        <v>1.25</v>
      </c>
      <c r="I8" s="35">
        <f>AVEDEV('Cristina 01'!$E12,'Cristina 02'!$E12,'Cristina 03'!$E12)</f>
        <v>0.25</v>
      </c>
      <c r="J8" s="35">
        <f>_xlfn.STDEV.S('Cristina 01'!$E12,'Cristina 02'!$E12,'Cristina 03'!$E12)</f>
        <v>0.35355339059327379</v>
      </c>
      <c r="K8" s="35">
        <f>_xlfn.VAR.S('Cristina 01'!$E12,'Cristina 02'!$E12,'Cristina 03'!$E12)</f>
        <v>0.125</v>
      </c>
    </row>
    <row r="9" spans="2:11" x14ac:dyDescent="0.25">
      <c r="B9" s="34">
        <f t="shared" si="0"/>
        <v>4</v>
      </c>
      <c r="C9" s="34" t="s">
        <v>197</v>
      </c>
      <c r="D9" s="34" t="s">
        <v>15</v>
      </c>
      <c r="E9" s="2">
        <f>AVERAGE('Cristina 01'!$E13,'Cristina 02'!$E13,'Cristina 03'!$E13)</f>
        <v>25</v>
      </c>
      <c r="F9" s="2">
        <f>MAX('Cristina 01'!$E13,'Cristina 02'!$E13,'Cristina 03'!$E13)</f>
        <v>28</v>
      </c>
      <c r="G9" s="2">
        <f>MIN('Cristina 01'!$E13,'Cristina 02'!$E13,'Cristina 03'!$E13)</f>
        <v>23</v>
      </c>
      <c r="H9" s="2">
        <f>MEDIAN('Cristina 01'!$E13,'Cristina 02'!$E13,'Cristina 03'!$E13)</f>
        <v>24</v>
      </c>
      <c r="I9" s="35">
        <f>AVEDEV('Cristina 01'!$E13,'Cristina 02'!$E13,'Cristina 03'!$E13)</f>
        <v>2</v>
      </c>
      <c r="J9" s="35">
        <f>_xlfn.STDEV.S('Cristina 01'!$E13,'Cristina 02'!$E13,'Cristina 03'!$E13)</f>
        <v>2.6457513110645907</v>
      </c>
      <c r="K9" s="35">
        <f>_xlfn.VAR.S('Cristina 01'!$E13,'Cristina 02'!$E13,'Cristina 03'!$E13)</f>
        <v>7</v>
      </c>
    </row>
    <row r="10" spans="2:11" x14ac:dyDescent="0.25">
      <c r="B10" s="34">
        <f t="shared" si="0"/>
        <v>5</v>
      </c>
      <c r="C10" s="34" t="s">
        <v>198</v>
      </c>
      <c r="D10" s="34" t="s">
        <v>15</v>
      </c>
      <c r="E10" s="2" t="s">
        <v>97</v>
      </c>
      <c r="F10" s="2">
        <f>MAX('Cristina 01'!$E14,'Cristina 02'!$E14,'Cristina 03'!$E14)</f>
        <v>0</v>
      </c>
      <c r="G10" s="2">
        <f>MIN('Cristina 01'!$E14,'Cristina 02'!$E14,'Cristina 03'!$E14)</f>
        <v>0</v>
      </c>
      <c r="H10" s="2" t="s">
        <v>97</v>
      </c>
      <c r="I10" s="35" t="s">
        <v>97</v>
      </c>
      <c r="J10" s="35" t="s">
        <v>97</v>
      </c>
      <c r="K10" s="35" t="s">
        <v>97</v>
      </c>
    </row>
    <row r="11" spans="2:11" x14ac:dyDescent="0.25">
      <c r="B11" s="34">
        <f t="shared" si="0"/>
        <v>6</v>
      </c>
      <c r="C11" s="34" t="s">
        <v>142</v>
      </c>
      <c r="D11" s="34" t="s">
        <v>15</v>
      </c>
      <c r="E11" s="2">
        <f>AVERAGE('Cristina 01'!$E15,'Cristina 02'!$E15,'Cristina 03'!$E15)</f>
        <v>2.5666666666666669</v>
      </c>
      <c r="F11" s="2">
        <f>MAX('Cristina 01'!$E15,'Cristina 02'!$E15,'Cristina 03'!$E15)</f>
        <v>3</v>
      </c>
      <c r="G11" s="2">
        <f>MIN('Cristina 01'!$E15,'Cristina 02'!$E15,'Cristina 03'!$E15)</f>
        <v>2</v>
      </c>
      <c r="H11" s="2">
        <f>MEDIAN('Cristina 01'!$E15,'Cristina 02'!$E15,'Cristina 03'!$E15)</f>
        <v>2.7</v>
      </c>
      <c r="I11" s="35">
        <f>AVEDEV('Cristina 01'!$E15,'Cristina 02'!$E15,'Cristina 03'!$E15)</f>
        <v>0.37777777777777777</v>
      </c>
      <c r="J11" s="35">
        <f>_xlfn.STDEV.S('Cristina 01'!$E15,'Cristina 02'!$E15,'Cristina 03'!$E15)</f>
        <v>0.51316014394468701</v>
      </c>
      <c r="K11" s="35">
        <f>_xlfn.VAR.S('Cristina 01'!$E15,'Cristina 02'!$E15,'Cristina 03'!$E15)</f>
        <v>0.26333333333333186</v>
      </c>
    </row>
    <row r="12" spans="2:11" x14ac:dyDescent="0.25">
      <c r="B12" s="34">
        <f t="shared" si="0"/>
        <v>7</v>
      </c>
      <c r="C12" s="34" t="s">
        <v>143</v>
      </c>
      <c r="D12" s="34" t="s">
        <v>15</v>
      </c>
      <c r="E12" s="2">
        <f>AVERAGE('Cristina 01'!$E16,'Cristina 02'!$E16,'Cristina 03'!$E16)</f>
        <v>3.15</v>
      </c>
      <c r="F12" s="2">
        <f>MAX('Cristina 01'!$E16,'Cristina 02'!$E16,'Cristina 03'!$E16)</f>
        <v>3.95</v>
      </c>
      <c r="G12" s="2">
        <f>MIN('Cristina 01'!$E16,'Cristina 02'!$E16,'Cristina 03'!$E16)</f>
        <v>2.5</v>
      </c>
      <c r="H12" s="2">
        <f>MEDIAN('Cristina 01'!$E16,'Cristina 02'!$E16,'Cristina 03'!$E16)</f>
        <v>3</v>
      </c>
      <c r="I12" s="35">
        <f>AVEDEV('Cristina 01'!$E16,'Cristina 02'!$E16,'Cristina 03'!$E16)</f>
        <v>0.53333333333333333</v>
      </c>
      <c r="J12" s="35">
        <f>_xlfn.STDEV.S('Cristina 01'!$E16,'Cristina 02'!$E16,'Cristina 03'!$E16)</f>
        <v>0.73654599313281321</v>
      </c>
      <c r="K12" s="35">
        <f>_xlfn.VAR.S('Cristina 01'!$E16,'Cristina 02'!$E16,'Cristina 03'!$E16)</f>
        <v>0.5425000000000022</v>
      </c>
    </row>
    <row r="13" spans="2:11" x14ac:dyDescent="0.25">
      <c r="B13" s="34">
        <f t="shared" si="0"/>
        <v>8</v>
      </c>
      <c r="C13" s="34" t="s">
        <v>144</v>
      </c>
      <c r="D13" s="34" t="s">
        <v>15</v>
      </c>
      <c r="E13" s="2">
        <f>AVERAGE('Cristina 01'!$E17,'Cristina 02'!$E17,'Cristina 03'!$E17)</f>
        <v>4.1000000000000005</v>
      </c>
      <c r="F13" s="2">
        <f>MAX('Cristina 01'!$E17,'Cristina 02'!$E17,'Cristina 03'!$E17)</f>
        <v>5.3</v>
      </c>
      <c r="G13" s="2">
        <f>MIN('Cristina 01'!$E17,'Cristina 02'!$E17,'Cristina 03'!$E17)</f>
        <v>3</v>
      </c>
      <c r="H13" s="2">
        <f>MEDIAN('Cristina 01'!$E17,'Cristina 02'!$E17,'Cristina 03'!$E17)</f>
        <v>4</v>
      </c>
      <c r="I13" s="35">
        <f>AVEDEV('Cristina 01'!$E17,'Cristina 02'!$E17,'Cristina 03'!$E17)</f>
        <v>0.80000000000000016</v>
      </c>
      <c r="J13" s="35">
        <f>_xlfn.STDEV.S('Cristina 01'!$E17,'Cristina 02'!$E17,'Cristina 03'!$E17)</f>
        <v>1.1532562594670788</v>
      </c>
      <c r="K13" s="35">
        <f>_xlfn.VAR.S('Cristina 01'!$E17,'Cristina 02'!$E17,'Cristina 03'!$E17)</f>
        <v>1.3299999999999983</v>
      </c>
    </row>
    <row r="14" spans="2:11" x14ac:dyDescent="0.25">
      <c r="B14" s="34">
        <f t="shared" si="0"/>
        <v>9</v>
      </c>
      <c r="C14" s="34" t="s">
        <v>145</v>
      </c>
      <c r="D14" s="34" t="s">
        <v>15</v>
      </c>
      <c r="E14" s="2">
        <f>AVERAGE('Cristina 01'!$E18,'Cristina 02'!$E18,'Cristina 03'!$E18)</f>
        <v>3.45</v>
      </c>
      <c r="F14" s="2">
        <f>MAX('Cristina 01'!$E18,'Cristina 02'!$E18,'Cristina 03'!$E18)</f>
        <v>3.9</v>
      </c>
      <c r="G14" s="2">
        <f>MIN('Cristina 01'!$E18,'Cristina 02'!$E18,'Cristina 03'!$E18)</f>
        <v>3</v>
      </c>
      <c r="H14" s="2">
        <f>MEDIAN('Cristina 01'!$E18,'Cristina 02'!$E18,'Cristina 03'!$E18)</f>
        <v>3.45</v>
      </c>
      <c r="I14" s="35">
        <f>AVEDEV('Cristina 01'!$E18,'Cristina 02'!$E18,'Cristina 03'!$E18)</f>
        <v>0.44999999999999996</v>
      </c>
      <c r="J14" s="35">
        <f>_xlfn.STDEV.S('Cristina 01'!$E18,'Cristina 02'!$E18,'Cristina 03'!$E18)</f>
        <v>0.63639610306789085</v>
      </c>
      <c r="K14" s="35">
        <f>_xlfn.VAR.S('Cristina 01'!$E18,'Cristina 02'!$E18,'Cristina 03'!$E18)</f>
        <v>0.40499999999999758</v>
      </c>
    </row>
    <row r="15" spans="2:11" x14ac:dyDescent="0.25">
      <c r="B15" s="34">
        <f t="shared" si="0"/>
        <v>10</v>
      </c>
      <c r="C15" s="34" t="s">
        <v>146</v>
      </c>
      <c r="D15" s="34" t="s">
        <v>15</v>
      </c>
      <c r="E15" s="2">
        <f>AVERAGE('Cristina 01'!$E19,'Cristina 02'!$E19,'Cristina 03'!$E19)</f>
        <v>3.25</v>
      </c>
      <c r="F15" s="2">
        <f>MAX('Cristina 01'!$E19,'Cristina 02'!$E19,'Cristina 03'!$E19)</f>
        <v>3.5</v>
      </c>
      <c r="G15" s="2">
        <f>MIN('Cristina 01'!$E19,'Cristina 02'!$E19,'Cristina 03'!$E19)</f>
        <v>3</v>
      </c>
      <c r="H15" s="2">
        <f>MEDIAN('Cristina 01'!$E19,'Cristina 02'!$E19,'Cristina 03'!$E19)</f>
        <v>3.25</v>
      </c>
      <c r="I15" s="35">
        <f>AVEDEV('Cristina 01'!$E19,'Cristina 02'!$E19,'Cristina 03'!$E19)</f>
        <v>0.25</v>
      </c>
      <c r="J15" s="35">
        <f>_xlfn.STDEV.S('Cristina 01'!$E19,'Cristina 02'!$E19,'Cristina 03'!$E19)</f>
        <v>0.35355339059327379</v>
      </c>
      <c r="K15" s="35">
        <f>_xlfn.VAR.S('Cristina 01'!$E19,'Cristina 02'!$E19,'Cristina 03'!$E19)</f>
        <v>0.125</v>
      </c>
    </row>
    <row r="16" spans="2:11" x14ac:dyDescent="0.25">
      <c r="B16" s="34">
        <f t="shared" si="0"/>
        <v>11</v>
      </c>
      <c r="C16" s="34" t="s">
        <v>147</v>
      </c>
      <c r="D16" s="34" t="s">
        <v>15</v>
      </c>
      <c r="E16" s="2">
        <f>AVERAGE('Cristina 01'!$E20,'Cristina 02'!$E20,'Cristina 03'!$E20)</f>
        <v>23.3</v>
      </c>
      <c r="F16" s="2">
        <f>MAX('Cristina 01'!$E20,'Cristina 02'!$E20,'Cristina 03'!$E20)</f>
        <v>23.3</v>
      </c>
      <c r="G16" s="2">
        <f>MIN('Cristina 01'!$E20,'Cristina 02'!$E20,'Cristina 03'!$E20)</f>
        <v>23.3</v>
      </c>
      <c r="H16" s="2">
        <f>MEDIAN('Cristina 01'!$E20,'Cristina 02'!$E20,'Cristina 03'!$E20)</f>
        <v>23.3</v>
      </c>
      <c r="I16" s="35">
        <f>AVEDEV('Cristina 01'!$E20,'Cristina 02'!$E20,'Cristina 03'!$E20)</f>
        <v>0</v>
      </c>
      <c r="J16" s="35" t="s">
        <v>97</v>
      </c>
      <c r="K16" s="35" t="s">
        <v>97</v>
      </c>
    </row>
    <row r="17" spans="2:11" x14ac:dyDescent="0.25">
      <c r="B17" s="34">
        <f t="shared" si="0"/>
        <v>12</v>
      </c>
      <c r="C17" s="34" t="s">
        <v>148</v>
      </c>
      <c r="D17" s="34" t="s">
        <v>15</v>
      </c>
      <c r="E17" s="2">
        <f>AVERAGE('Cristina 01'!$E21,'Cristina 02'!$E21,'Cristina 03'!$E21)</f>
        <v>18</v>
      </c>
      <c r="F17" s="2">
        <f>MAX('Cristina 01'!$E21,'Cristina 02'!$E21,'Cristina 03'!$E21)</f>
        <v>18</v>
      </c>
      <c r="G17" s="2">
        <f>MIN('Cristina 01'!$E21,'Cristina 02'!$E21,'Cristina 03'!$E21)</f>
        <v>18</v>
      </c>
      <c r="H17" s="2">
        <f>MEDIAN('Cristina 01'!$E21,'Cristina 02'!$E21,'Cristina 03'!$E21)</f>
        <v>18</v>
      </c>
      <c r="I17" s="35">
        <f>AVEDEV('Cristina 01'!$E21,'Cristina 02'!$E21,'Cristina 03'!$E21)</f>
        <v>0</v>
      </c>
      <c r="J17" s="35" t="s">
        <v>97</v>
      </c>
      <c r="K17" s="35" t="s">
        <v>97</v>
      </c>
    </row>
    <row r="18" spans="2:11" x14ac:dyDescent="0.25">
      <c r="B18" s="34">
        <f t="shared" si="0"/>
        <v>13</v>
      </c>
      <c r="C18" s="34" t="s">
        <v>149</v>
      </c>
      <c r="D18" s="34" t="s">
        <v>17</v>
      </c>
      <c r="E18" s="2">
        <f>AVERAGE('Cristina 01'!$E22,'Cristina 02'!$E22,'Cristina 03'!$E22)</f>
        <v>2</v>
      </c>
      <c r="F18" s="2">
        <f>MAX('Cristina 01'!$E22,'Cristina 02'!$E22,'Cristina 03'!$E22)</f>
        <v>2</v>
      </c>
      <c r="G18" s="2">
        <f>MIN('Cristina 01'!$E22,'Cristina 02'!$E22,'Cristina 03'!$E22)</f>
        <v>2</v>
      </c>
      <c r="H18" s="2">
        <f>MEDIAN('Cristina 01'!$E22,'Cristina 02'!$E22,'Cristina 03'!$E22)</f>
        <v>2</v>
      </c>
      <c r="I18" s="35">
        <f>AVEDEV('Cristina 01'!$E22,'Cristina 02'!$E22,'Cristina 03'!$E22)</f>
        <v>0</v>
      </c>
      <c r="J18" s="35" t="s">
        <v>97</v>
      </c>
      <c r="K18" s="35" t="s">
        <v>97</v>
      </c>
    </row>
    <row r="19" spans="2:11" x14ac:dyDescent="0.25">
      <c r="B19" s="34">
        <f t="shared" si="0"/>
        <v>14</v>
      </c>
      <c r="C19" s="34" t="s">
        <v>150</v>
      </c>
      <c r="D19" s="34" t="s">
        <v>15</v>
      </c>
      <c r="E19" s="2">
        <f>AVERAGE('Cristina 01'!$E23,'Cristina 02'!$E23,'Cristina 03'!$E23)</f>
        <v>4.0666666666666664</v>
      </c>
      <c r="F19" s="2">
        <f>MAX('Cristina 01'!$E23,'Cristina 02'!$E23,'Cristina 03'!$E23)</f>
        <v>4.5</v>
      </c>
      <c r="G19" s="2">
        <f>MIN('Cristina 01'!$E23,'Cristina 02'!$E23,'Cristina 03'!$E23)</f>
        <v>3.5</v>
      </c>
      <c r="H19" s="2">
        <f>MEDIAN('Cristina 01'!$E23,'Cristina 02'!$E23,'Cristina 03'!$E23)</f>
        <v>4.2</v>
      </c>
      <c r="I19" s="35">
        <f>AVEDEV('Cristina 01'!$E23,'Cristina 02'!$E23,'Cristina 03'!$E23)</f>
        <v>0.37777777777777793</v>
      </c>
      <c r="J19" s="35">
        <f>_xlfn.STDEV.S('Cristina 01'!$E23,'Cristina 02'!$E23,'Cristina 03'!$E23)</f>
        <v>0.51316014394469389</v>
      </c>
      <c r="K19" s="35">
        <f>_xlfn.VAR.S('Cristina 01'!$E23,'Cristina 02'!$E23,'Cristina 03'!$E23)</f>
        <v>0.26333333333333897</v>
      </c>
    </row>
    <row r="20" spans="2:11" x14ac:dyDescent="0.25">
      <c r="B20" s="34">
        <f t="shared" si="0"/>
        <v>15</v>
      </c>
      <c r="C20" s="34" t="s">
        <v>151</v>
      </c>
      <c r="D20" s="34" t="s">
        <v>15</v>
      </c>
      <c r="E20" s="2">
        <f>AVERAGE('Cristina 01'!$E24,'Cristina 02'!$E24,'Cristina 03'!$E24)</f>
        <v>2.4499999999999997</v>
      </c>
      <c r="F20" s="2">
        <f>MAX('Cristina 01'!$E24,'Cristina 02'!$E24,'Cristina 03'!$E24)</f>
        <v>2.85</v>
      </c>
      <c r="G20" s="2">
        <f>MIN('Cristina 01'!$E24,'Cristina 02'!$E24,'Cristina 03'!$E24)</f>
        <v>2</v>
      </c>
      <c r="H20" s="2">
        <f>MEDIAN('Cristina 01'!$E24,'Cristina 02'!$E24,'Cristina 03'!$E24)</f>
        <v>2.5</v>
      </c>
      <c r="I20" s="35">
        <f>AVEDEV('Cristina 01'!$E24,'Cristina 02'!$E24,'Cristina 03'!$E24)</f>
        <v>0.3000000000000001</v>
      </c>
      <c r="J20" s="35">
        <f>_xlfn.STDEV.S('Cristina 01'!$E24,'Cristina 02'!$E24,'Cristina 03'!$E24)</f>
        <v>0.42720018726587983</v>
      </c>
      <c r="K20" s="35">
        <f>_xlfn.VAR.S('Cristina 01'!$E24,'Cristina 02'!$E24,'Cristina 03'!$E24)</f>
        <v>0.18250000000000277</v>
      </c>
    </row>
    <row r="21" spans="2:11" x14ac:dyDescent="0.25">
      <c r="B21" s="34">
        <f t="shared" si="0"/>
        <v>16</v>
      </c>
      <c r="C21" s="34" t="s">
        <v>152</v>
      </c>
      <c r="D21" s="34" t="s">
        <v>15</v>
      </c>
      <c r="E21" s="2">
        <f>AVERAGE('Cristina 01'!$E25,'Cristina 02'!$E25,'Cristina 03'!$E25)</f>
        <v>4</v>
      </c>
      <c r="F21" s="2">
        <f>MAX('Cristina 01'!$E25,'Cristina 02'!$E25,'Cristina 03'!$E25)</f>
        <v>5.5</v>
      </c>
      <c r="G21" s="2">
        <f>MIN('Cristina 01'!$E25,'Cristina 02'!$E25,'Cristina 03'!$E25)</f>
        <v>2.5</v>
      </c>
      <c r="H21" s="2">
        <f>MEDIAN('Cristina 01'!$E25,'Cristina 02'!$E25,'Cristina 03'!$E25)</f>
        <v>4</v>
      </c>
      <c r="I21" s="35">
        <f>AVEDEV('Cristina 01'!$E25,'Cristina 02'!$E25,'Cristina 03'!$E25)</f>
        <v>1.5</v>
      </c>
      <c r="J21" s="35">
        <f>_xlfn.STDEV.S('Cristina 01'!$E25,'Cristina 02'!$E25,'Cristina 03'!$E25)</f>
        <v>2.1213203435596424</v>
      </c>
      <c r="K21" s="35">
        <f>_xlfn.VAR.S('Cristina 01'!$E25,'Cristina 02'!$E25,'Cristina 03'!$E25)</f>
        <v>4.5</v>
      </c>
    </row>
    <row r="22" spans="2:11" x14ac:dyDescent="0.25">
      <c r="B22" s="34">
        <f t="shared" si="0"/>
        <v>17</v>
      </c>
      <c r="C22" s="34" t="s">
        <v>153</v>
      </c>
      <c r="D22" s="34" t="s">
        <v>15</v>
      </c>
      <c r="E22" s="2">
        <f>AVERAGE('Cristina 01'!$E26,'Cristina 02'!$E26,'Cristina 03'!$E26)</f>
        <v>5.25</v>
      </c>
      <c r="F22" s="2">
        <f>MAX('Cristina 01'!$E26,'Cristina 02'!$E26,'Cristina 03'!$E26)</f>
        <v>8</v>
      </c>
      <c r="G22" s="2">
        <f>MIN('Cristina 01'!$E26,'Cristina 02'!$E26,'Cristina 03'!$E26)</f>
        <v>2.5</v>
      </c>
      <c r="H22" s="2">
        <f>MEDIAN('Cristina 01'!$E26,'Cristina 02'!$E26,'Cristina 03'!$E26)</f>
        <v>5.25</v>
      </c>
      <c r="I22" s="35">
        <f>AVEDEV('Cristina 01'!$E26,'Cristina 02'!$E26,'Cristina 03'!$E26)</f>
        <v>2.75</v>
      </c>
      <c r="J22" s="35">
        <f>_xlfn.STDEV.S('Cristina 01'!$E26,'Cristina 02'!$E26,'Cristina 03'!$E26)</f>
        <v>3.8890872965260113</v>
      </c>
      <c r="K22" s="35">
        <f>_xlfn.VAR.S('Cristina 01'!$E26,'Cristina 02'!$E26,'Cristina 03'!$E26)</f>
        <v>15.125</v>
      </c>
    </row>
    <row r="23" spans="2:11" x14ac:dyDescent="0.25">
      <c r="B23" s="34">
        <f t="shared" si="0"/>
        <v>18</v>
      </c>
      <c r="C23" s="34" t="s">
        <v>154</v>
      </c>
      <c r="D23" s="34" t="s">
        <v>15</v>
      </c>
      <c r="E23" s="2">
        <f>AVERAGE('Cristina 01'!$E27,'Cristina 02'!$E27,'Cristina 03'!$E27)</f>
        <v>12</v>
      </c>
      <c r="F23" s="2">
        <f>MAX('Cristina 01'!$E27,'Cristina 02'!$E27,'Cristina 03'!$E27)</f>
        <v>12</v>
      </c>
      <c r="G23" s="2">
        <f>MIN('Cristina 01'!$E27,'Cristina 02'!$E27,'Cristina 03'!$E27)</f>
        <v>12</v>
      </c>
      <c r="H23" s="2">
        <f>MEDIAN('Cristina 01'!$E27,'Cristina 02'!$E27,'Cristina 03'!$E27)</f>
        <v>12</v>
      </c>
      <c r="I23" s="35">
        <f>AVEDEV('Cristina 01'!$E27,'Cristina 02'!$E27,'Cristina 03'!$E27)</f>
        <v>0</v>
      </c>
      <c r="J23" s="35" t="s">
        <v>97</v>
      </c>
      <c r="K23" s="35" t="s">
        <v>97</v>
      </c>
    </row>
    <row r="24" spans="2:11" x14ac:dyDescent="0.25">
      <c r="B24" s="34">
        <f t="shared" si="0"/>
        <v>19</v>
      </c>
      <c r="C24" s="34" t="s">
        <v>155</v>
      </c>
      <c r="D24" s="34" t="s">
        <v>15</v>
      </c>
      <c r="E24" s="2">
        <f>AVERAGE('Cristina 01'!$E28,'Cristina 02'!$E28,'Cristina 03'!$E28)</f>
        <v>10.975</v>
      </c>
      <c r="F24" s="2">
        <f>MAX('Cristina 01'!$E28,'Cristina 02'!$E28,'Cristina 03'!$E28)</f>
        <v>12</v>
      </c>
      <c r="G24" s="2">
        <f>MIN('Cristina 01'!$E28,'Cristina 02'!$E28,'Cristina 03'!$E28)</f>
        <v>9.9499999999999993</v>
      </c>
      <c r="H24" s="2">
        <f>MEDIAN('Cristina 01'!$E28,'Cristina 02'!$E28,'Cristina 03'!$E28)</f>
        <v>10.975</v>
      </c>
      <c r="I24" s="35">
        <f>AVEDEV('Cristina 01'!$E28,'Cristina 02'!$E28,'Cristina 03'!$E28)</f>
        <v>1.0250000000000004</v>
      </c>
      <c r="J24" s="35">
        <f>_xlfn.STDEV.S('Cristina 01'!$E28,'Cristina 02'!$E28,'Cristina 03'!$E28)</f>
        <v>1.4495689014324229</v>
      </c>
      <c r="K24" s="35">
        <f>_xlfn.VAR.S('Cristina 01'!$E28,'Cristina 02'!$E28,'Cristina 03'!$E28)</f>
        <v>2.1012500000000016</v>
      </c>
    </row>
    <row r="25" spans="2:11" x14ac:dyDescent="0.25">
      <c r="B25" s="34">
        <f t="shared" si="0"/>
        <v>20</v>
      </c>
      <c r="C25" s="5" t="s">
        <v>199</v>
      </c>
      <c r="D25" s="34" t="s">
        <v>15</v>
      </c>
      <c r="E25" s="2">
        <f>AVERAGE('Cristina 01'!$E29,'Cristina 02'!$E29,'Cristina 03'!$E29)</f>
        <v>18.05</v>
      </c>
      <c r="F25" s="2">
        <f>MAX('Cristina 01'!$E29,'Cristina 02'!$E29,'Cristina 03'!$E29)</f>
        <v>18.05</v>
      </c>
      <c r="G25" s="2">
        <f>MIN('Cristina 01'!$E29,'Cristina 02'!$E29,'Cristina 03'!$E29)</f>
        <v>18.05</v>
      </c>
      <c r="H25" s="2">
        <f>MEDIAN('Cristina 01'!$E29,'Cristina 02'!$E29,'Cristina 03'!$E29)</f>
        <v>18.05</v>
      </c>
      <c r="I25" s="35">
        <f>AVEDEV('Cristina 01'!$E29,'Cristina 02'!$E29,'Cristina 03'!$E29)</f>
        <v>0</v>
      </c>
      <c r="J25" s="35" t="s">
        <v>97</v>
      </c>
      <c r="K25" s="35" t="s">
        <v>97</v>
      </c>
    </row>
    <row r="26" spans="2:11" x14ac:dyDescent="0.25">
      <c r="B26" s="34">
        <f t="shared" si="0"/>
        <v>21</v>
      </c>
      <c r="C26" s="34" t="s">
        <v>156</v>
      </c>
      <c r="D26" s="34" t="s">
        <v>15</v>
      </c>
      <c r="E26" s="2">
        <f>AVERAGE('Cristina 01'!$E30,'Cristina 02'!$E30,'Cristina 03'!$E30)</f>
        <v>4.9333333333333336</v>
      </c>
      <c r="F26" s="2">
        <f>MAX('Cristina 01'!$E30,'Cristina 02'!$E30,'Cristina 03'!$E30)</f>
        <v>6.3</v>
      </c>
      <c r="G26" s="2">
        <f>MIN('Cristina 01'!$E30,'Cristina 02'!$E30,'Cristina 03'!$E30)</f>
        <v>4</v>
      </c>
      <c r="H26" s="2">
        <f>MEDIAN('Cristina 01'!$E30,'Cristina 02'!$E30,'Cristina 03'!$E30)</f>
        <v>4.5</v>
      </c>
      <c r="I26" s="35">
        <f>AVEDEV('Cristina 01'!$E30,'Cristina 02'!$E30,'Cristina 03'!$E30)</f>
        <v>0.91111111111111109</v>
      </c>
      <c r="J26" s="35">
        <f>_xlfn.STDEV.S('Cristina 01'!$E30,'Cristina 02'!$E30,'Cristina 03'!$E30)</f>
        <v>1.2096831541082695</v>
      </c>
      <c r="K26" s="35">
        <f>_xlfn.VAR.S('Cristina 01'!$E30,'Cristina 02'!$E30,'Cristina 03'!$E30)</f>
        <v>1.4633333333333312</v>
      </c>
    </row>
    <row r="27" spans="2:11" x14ac:dyDescent="0.25">
      <c r="B27" s="34">
        <f t="shared" si="0"/>
        <v>22</v>
      </c>
      <c r="C27" s="34" t="s">
        <v>157</v>
      </c>
      <c r="D27" s="34" t="s">
        <v>15</v>
      </c>
      <c r="E27" s="2">
        <f>AVERAGE('Cristina 01'!$E31,'Cristina 02'!$E31,'Cristina 03'!$E31)</f>
        <v>2</v>
      </c>
      <c r="F27" s="2">
        <f>MAX('Cristina 01'!$E31,'Cristina 02'!$E31,'Cristina 03'!$E31)</f>
        <v>2</v>
      </c>
      <c r="G27" s="2">
        <f>MIN('Cristina 01'!$E31,'Cristina 02'!$E31,'Cristina 03'!$E31)</f>
        <v>2</v>
      </c>
      <c r="H27" s="2">
        <f>MEDIAN('Cristina 01'!$E31,'Cristina 02'!$E31,'Cristina 03'!$E31)</f>
        <v>2</v>
      </c>
      <c r="I27" s="35">
        <f>AVEDEV('Cristina 01'!$E31,'Cristina 02'!$E31,'Cristina 03'!$E31)</f>
        <v>0</v>
      </c>
      <c r="J27" s="35">
        <f>_xlfn.STDEV.S('Cristina 01'!$E31,'Cristina 02'!$E31,'Cristina 03'!$E31)</f>
        <v>0</v>
      </c>
      <c r="K27" s="35">
        <f>_xlfn.VAR.S('Cristina 01'!$E31,'Cristina 02'!$E31,'Cristina 03'!$E31)</f>
        <v>0</v>
      </c>
    </row>
    <row r="28" spans="2:11" x14ac:dyDescent="0.25">
      <c r="B28" s="34">
        <f>B27+1</f>
        <v>23</v>
      </c>
      <c r="C28" s="34" t="s">
        <v>158</v>
      </c>
      <c r="D28" s="34" t="s">
        <v>18</v>
      </c>
      <c r="E28" s="2">
        <f>AVERAGE('Cristina 01'!$E32,'Cristina 02'!$E32,'Cristina 03'!$E32)</f>
        <v>1.9</v>
      </c>
      <c r="F28" s="2">
        <f>MAX('Cristina 01'!$E32,'Cristina 02'!$E32,'Cristina 03'!$E32)</f>
        <v>1.9</v>
      </c>
      <c r="G28" s="2">
        <f>MIN('Cristina 01'!$E32,'Cristina 02'!$E32,'Cristina 03'!$E32)</f>
        <v>1.9</v>
      </c>
      <c r="H28" s="2">
        <f>MEDIAN('Cristina 01'!$E32,'Cristina 02'!$E32,'Cristina 03'!$E32)</f>
        <v>1.9</v>
      </c>
      <c r="I28" s="35">
        <f>AVEDEV('Cristina 01'!$E32,'Cristina 02'!$E32,'Cristina 03'!$E32)</f>
        <v>0</v>
      </c>
      <c r="J28" s="35" t="s">
        <v>97</v>
      </c>
      <c r="K28" s="35" t="s">
        <v>97</v>
      </c>
    </row>
    <row r="29" spans="2:11" x14ac:dyDescent="0.25">
      <c r="B29" s="34">
        <f t="shared" si="0"/>
        <v>24</v>
      </c>
      <c r="C29" s="34" t="s">
        <v>159</v>
      </c>
      <c r="D29" s="34" t="s">
        <v>15</v>
      </c>
      <c r="E29" s="2">
        <f>AVERAGE('Cristina 01'!$E33,'Cristina 02'!$E33,'Cristina 03'!$E33)</f>
        <v>2.75</v>
      </c>
      <c r="F29" s="2">
        <f>MAX('Cristina 01'!$E33,'Cristina 02'!$E33,'Cristina 03'!$E33)</f>
        <v>3</v>
      </c>
      <c r="G29" s="2">
        <f>MIN('Cristina 01'!$E33,'Cristina 02'!$E33,'Cristina 03'!$E33)</f>
        <v>2.5</v>
      </c>
      <c r="H29" s="2">
        <f>MEDIAN('Cristina 01'!$E33,'Cristina 02'!$E33,'Cristina 03'!$E33)</f>
        <v>2.75</v>
      </c>
      <c r="I29" s="35">
        <f>AVEDEV('Cristina 01'!$E33,'Cristina 02'!$E33,'Cristina 03'!$E33)</f>
        <v>0.25</v>
      </c>
      <c r="J29" s="35">
        <f>_xlfn.STDEV.S('Cristina 01'!$E33,'Cristina 02'!$E33,'Cristina 03'!$E33)</f>
        <v>0.35355339059327379</v>
      </c>
      <c r="K29" s="35">
        <f>_xlfn.VAR.S('Cristina 01'!$E33,'Cristina 02'!$E33,'Cristina 03'!$E33)</f>
        <v>0.125</v>
      </c>
    </row>
    <row r="30" spans="2:11" x14ac:dyDescent="0.25">
      <c r="B30" s="34">
        <f t="shared" si="0"/>
        <v>25</v>
      </c>
      <c r="C30" s="34" t="s">
        <v>168</v>
      </c>
      <c r="D30" s="34" t="s">
        <v>15</v>
      </c>
      <c r="E30" s="2">
        <f>AVERAGE('Cristina 01'!$E34,'Cristina 02'!$E34,'Cristina 03'!$E34)</f>
        <v>2.5</v>
      </c>
      <c r="F30" s="2">
        <f>MAX('Cristina 01'!$E34,'Cristina 02'!$E34,'Cristina 03'!$E34)</f>
        <v>2.5</v>
      </c>
      <c r="G30" s="2">
        <f>MIN('Cristina 01'!$E34,'Cristina 02'!$E34,'Cristina 03'!$E34)</f>
        <v>2.5</v>
      </c>
      <c r="H30" s="2">
        <f>MEDIAN('Cristina 01'!$E34,'Cristina 02'!$E34,'Cristina 03'!$E34)</f>
        <v>2.5</v>
      </c>
      <c r="I30" s="35">
        <f>AVEDEV('Cristina 01'!$E34,'Cristina 02'!$E34,'Cristina 03'!$E34)</f>
        <v>0</v>
      </c>
      <c r="J30" s="35">
        <f>_xlfn.STDEV.S('Cristina 01'!$E34,'Cristina 02'!$E34,'Cristina 03'!$E34)</f>
        <v>0</v>
      </c>
      <c r="K30" s="35">
        <f>_xlfn.VAR.S('Cristina 01'!$E34,'Cristina 02'!$E34,'Cristina 03'!$E34)</f>
        <v>0</v>
      </c>
    </row>
    <row r="31" spans="2:11" x14ac:dyDescent="0.25">
      <c r="B31" s="34">
        <f t="shared" si="0"/>
        <v>26</v>
      </c>
      <c r="C31" s="34" t="s">
        <v>169</v>
      </c>
      <c r="D31" s="34" t="s">
        <v>15</v>
      </c>
      <c r="E31" s="2">
        <f>AVERAGE('Cristina 01'!$E35,'Cristina 02'!$E35,'Cristina 03'!$E35)</f>
        <v>4.9833333333333334</v>
      </c>
      <c r="F31" s="2">
        <f>MAX('Cristina 01'!$E35,'Cristina 02'!$E35,'Cristina 03'!$E35)</f>
        <v>7</v>
      </c>
      <c r="G31" s="2">
        <f>MIN('Cristina 01'!$E35,'Cristina 02'!$E35,'Cristina 03'!$E35)</f>
        <v>2.95</v>
      </c>
      <c r="H31" s="2">
        <f>MEDIAN('Cristina 01'!$E35,'Cristina 02'!$E35,'Cristina 03'!$E35)</f>
        <v>5</v>
      </c>
      <c r="I31" s="35">
        <f>AVEDEV('Cristina 01'!$E35,'Cristina 02'!$E35,'Cristina 03'!$E35)</f>
        <v>1.3555555555555554</v>
      </c>
      <c r="J31" s="35">
        <f>_xlfn.STDEV.S('Cristina 01'!$E35,'Cristina 02'!$E35,'Cristina 03'!$E35)</f>
        <v>2.025051439675877</v>
      </c>
      <c r="K31" s="35">
        <f>_xlfn.VAR.S('Cristina 01'!$E35,'Cristina 02'!$E35,'Cristina 03'!$E35)</f>
        <v>4.1008333333333411</v>
      </c>
    </row>
    <row r="32" spans="2:11" x14ac:dyDescent="0.25">
      <c r="B32" s="34">
        <f t="shared" si="0"/>
        <v>27</v>
      </c>
      <c r="C32" s="34" t="s">
        <v>201</v>
      </c>
      <c r="D32" s="34" t="s">
        <v>15</v>
      </c>
      <c r="E32" s="2" t="s">
        <v>97</v>
      </c>
      <c r="F32" s="2">
        <f>MAX('Cristina 01'!$E36,'Cristina 02'!$E36,'Cristina 03'!$E36)</f>
        <v>0</v>
      </c>
      <c r="G32" s="2">
        <f>MIN('Cristina 01'!$E36,'Cristina 02'!$E36,'Cristina 03'!$E36)</f>
        <v>0</v>
      </c>
      <c r="H32" s="2" t="s">
        <v>97</v>
      </c>
      <c r="I32" s="35" t="s">
        <v>97</v>
      </c>
      <c r="J32" s="35" t="s">
        <v>97</v>
      </c>
      <c r="K32" s="35" t="s">
        <v>97</v>
      </c>
    </row>
    <row r="33" spans="2:11" x14ac:dyDescent="0.25">
      <c r="B33" s="34">
        <f t="shared" si="0"/>
        <v>28</v>
      </c>
      <c r="C33" s="5" t="s">
        <v>200</v>
      </c>
      <c r="D33" s="34" t="s">
        <v>15</v>
      </c>
      <c r="E33" s="2">
        <f>AVERAGE('Cristina 01'!$E37,'Cristina 02'!$E37,'Cristina 03'!$E37)</f>
        <v>45</v>
      </c>
      <c r="F33" s="2">
        <f>MAX('Cristina 01'!$E37,'Cristina 02'!$E37,'Cristina 03'!$E37)</f>
        <v>45</v>
      </c>
      <c r="G33" s="2">
        <f>MIN('Cristina 01'!$E37,'Cristina 02'!$E37,'Cristina 03'!$E37)</f>
        <v>45</v>
      </c>
      <c r="H33" s="2">
        <f>MEDIAN('Cristina 01'!$E37,'Cristina 02'!$E37,'Cristina 03'!$E37)</f>
        <v>45</v>
      </c>
      <c r="I33" s="35">
        <f>AVEDEV('Cristina 01'!$E37,'Cristina 02'!$E37,'Cristina 03'!$E37)</f>
        <v>0</v>
      </c>
      <c r="J33" s="35" t="s">
        <v>97</v>
      </c>
      <c r="K33" s="35" t="s">
        <v>97</v>
      </c>
    </row>
    <row r="34" spans="2:11" x14ac:dyDescent="0.25">
      <c r="B34" s="34">
        <f t="shared" si="0"/>
        <v>29</v>
      </c>
      <c r="C34" s="34" t="s">
        <v>160</v>
      </c>
      <c r="D34" s="34" t="s">
        <v>15</v>
      </c>
      <c r="E34" s="2">
        <f>AVERAGE('Cristina 01'!$E38,'Cristina 02'!$E38,'Cristina 03'!$E38)</f>
        <v>20.3</v>
      </c>
      <c r="F34" s="2">
        <f>MAX('Cristina 01'!$E38,'Cristina 02'!$E38,'Cristina 03'!$E38)</f>
        <v>23.9</v>
      </c>
      <c r="G34" s="2">
        <f>MIN('Cristina 01'!$E38,'Cristina 02'!$E38,'Cristina 03'!$E38)</f>
        <v>18</v>
      </c>
      <c r="H34" s="2">
        <f>MEDIAN('Cristina 01'!$E38,'Cristina 02'!$E38,'Cristina 03'!$E38)</f>
        <v>19</v>
      </c>
      <c r="I34" s="35">
        <f>AVEDEV('Cristina 01'!$E38,'Cristina 02'!$E38,'Cristina 03'!$E38)</f>
        <v>2.4</v>
      </c>
      <c r="J34" s="35">
        <f>_xlfn.STDEV.S('Cristina 01'!$E38,'Cristina 02'!$E38,'Cristina 03'!$E38)</f>
        <v>3.1575306807693932</v>
      </c>
      <c r="K34" s="35">
        <f>_xlfn.VAR.S('Cristina 01'!$E38,'Cristina 02'!$E38,'Cristina 03'!$E38)</f>
        <v>9.9700000000000273</v>
      </c>
    </row>
    <row r="35" spans="2:11" x14ac:dyDescent="0.25">
      <c r="B35" s="34">
        <f t="shared" si="0"/>
        <v>30</v>
      </c>
      <c r="C35" s="34" t="s">
        <v>202</v>
      </c>
      <c r="D35" s="34" t="s">
        <v>15</v>
      </c>
      <c r="E35" s="2">
        <f>AVERAGE('Cristina 01'!$E39,'Cristina 02'!$E39,'Cristina 03'!$E39)</f>
        <v>7</v>
      </c>
      <c r="F35" s="2">
        <f>MAX('Cristina 01'!$E39,'Cristina 02'!$E39,'Cristina 03'!$E39)</f>
        <v>8</v>
      </c>
      <c r="G35" s="2">
        <f>MIN('Cristina 01'!$E39,'Cristina 02'!$E39,'Cristina 03'!$E39)</f>
        <v>6</v>
      </c>
      <c r="H35" s="2">
        <f>MEDIAN('Cristina 01'!$E39,'Cristina 02'!$E39,'Cristina 03'!$E39)</f>
        <v>7</v>
      </c>
      <c r="I35" s="35">
        <f>AVEDEV('Cristina 01'!$E39,'Cristina 02'!$E39,'Cristina 03'!$E39)</f>
        <v>1</v>
      </c>
      <c r="J35" s="35">
        <f>_xlfn.STDEV.S('Cristina 01'!$E39,'Cristina 02'!$E39,'Cristina 03'!$E39)</f>
        <v>1.4142135623730951</v>
      </c>
      <c r="K35" s="35">
        <f>_xlfn.VAR.S('Cristina 01'!$E39,'Cristina 02'!$E39,'Cristina 03'!$E39)</f>
        <v>2</v>
      </c>
    </row>
    <row r="36" spans="2:11" x14ac:dyDescent="0.25">
      <c r="B36" s="34">
        <f t="shared" si="0"/>
        <v>31</v>
      </c>
      <c r="C36" s="34" t="s">
        <v>203</v>
      </c>
      <c r="D36" s="34" t="s">
        <v>19</v>
      </c>
      <c r="E36" s="2" t="s">
        <v>97</v>
      </c>
      <c r="F36" s="2">
        <f>MAX('Cristina 01'!$E40,'Cristina 02'!$E40,'Cristina 03'!$E40)</f>
        <v>0</v>
      </c>
      <c r="G36" s="2">
        <f>MIN('Cristina 01'!$E40,'Cristina 02'!$E40,'Cristina 03'!$E40)</f>
        <v>0</v>
      </c>
      <c r="H36" s="2" t="s">
        <v>97</v>
      </c>
      <c r="I36" s="35" t="s">
        <v>97</v>
      </c>
      <c r="J36" s="35" t="s">
        <v>97</v>
      </c>
      <c r="K36" s="35" t="s">
        <v>97</v>
      </c>
    </row>
    <row r="37" spans="2:11" x14ac:dyDescent="0.25">
      <c r="B37" s="34">
        <f t="shared" si="0"/>
        <v>32</v>
      </c>
      <c r="C37" s="34" t="s">
        <v>161</v>
      </c>
      <c r="D37" s="34" t="s">
        <v>19</v>
      </c>
      <c r="E37" s="2">
        <f>AVERAGE('Cristina 01'!$E41,'Cristina 02'!$E41,'Cristina 03'!$E41)</f>
        <v>3.25</v>
      </c>
      <c r="F37" s="2">
        <f>MAX('Cristina 01'!$E41,'Cristina 02'!$E41,'Cristina 03'!$E41)</f>
        <v>3.5</v>
      </c>
      <c r="G37" s="2">
        <f>MIN('Cristina 01'!$E41,'Cristina 02'!$E41,'Cristina 03'!$E41)</f>
        <v>3</v>
      </c>
      <c r="H37" s="2">
        <f>MEDIAN('Cristina 01'!$E41,'Cristina 02'!$E41,'Cristina 03'!$E41)</f>
        <v>3.25</v>
      </c>
      <c r="I37" s="35">
        <f>AVEDEV('Cristina 01'!$E41,'Cristina 02'!$E41,'Cristina 03'!$E41)</f>
        <v>0.25</v>
      </c>
      <c r="J37" s="35">
        <f>_xlfn.STDEV.S('Cristina 01'!$E41,'Cristina 02'!$E41,'Cristina 03'!$E41)</f>
        <v>0.35355339059327379</v>
      </c>
      <c r="K37" s="35">
        <f>_xlfn.VAR.S('Cristina 01'!$E41,'Cristina 02'!$E41,'Cristina 03'!$E41)</f>
        <v>0.125</v>
      </c>
    </row>
    <row r="38" spans="2:11" x14ac:dyDescent="0.25">
      <c r="B38" s="34">
        <f t="shared" si="0"/>
        <v>33</v>
      </c>
      <c r="C38" s="34" t="s">
        <v>162</v>
      </c>
      <c r="D38" s="34" t="s">
        <v>19</v>
      </c>
      <c r="E38" s="2">
        <f>AVERAGE('Cristina 01'!$E42,'Cristina 02'!$E42,'Cristina 03'!$E42)</f>
        <v>8</v>
      </c>
      <c r="F38" s="2">
        <f>MAX('Cristina 01'!$E42,'Cristina 02'!$E42,'Cristina 03'!$E42)</f>
        <v>8</v>
      </c>
      <c r="G38" s="2">
        <f>MIN('Cristina 01'!$E42,'Cristina 02'!$E42,'Cristina 03'!$E42)</f>
        <v>8</v>
      </c>
      <c r="H38" s="2">
        <f>MEDIAN('Cristina 01'!$E42,'Cristina 02'!$E42,'Cristina 03'!$E42)</f>
        <v>8</v>
      </c>
      <c r="I38" s="35">
        <f>AVEDEV('Cristina 01'!$E42,'Cristina 02'!$E42,'Cristina 03'!$E42)</f>
        <v>0</v>
      </c>
      <c r="J38" s="35" t="s">
        <v>97</v>
      </c>
      <c r="K38" s="35" t="s">
        <v>97</v>
      </c>
    </row>
    <row r="39" spans="2:11" x14ac:dyDescent="0.25">
      <c r="B39" s="34">
        <f t="shared" si="0"/>
        <v>34</v>
      </c>
      <c r="C39" s="34" t="s">
        <v>163</v>
      </c>
      <c r="D39" s="34" t="s">
        <v>19</v>
      </c>
      <c r="E39" s="2">
        <f>AVERAGE('Cristina 01'!$E43,'Cristina 02'!$E43,'Cristina 03'!$E43)</f>
        <v>2.5</v>
      </c>
      <c r="F39" s="2">
        <f>MAX('Cristina 01'!$E43,'Cristina 02'!$E43,'Cristina 03'!$E43)</f>
        <v>2.5</v>
      </c>
      <c r="G39" s="2">
        <f>MIN('Cristina 01'!$E43,'Cristina 02'!$E43,'Cristina 03'!$E43)</f>
        <v>2.5</v>
      </c>
      <c r="H39" s="2">
        <f>MEDIAN('Cristina 01'!$E43,'Cristina 02'!$E43,'Cristina 03'!$E43)</f>
        <v>2.5</v>
      </c>
      <c r="I39" s="35">
        <f>AVEDEV('Cristina 01'!$E43,'Cristina 02'!$E43,'Cristina 03'!$E43)</f>
        <v>0</v>
      </c>
      <c r="J39" s="35">
        <f>_xlfn.STDEV.S('Cristina 01'!$E43,'Cristina 02'!$E43,'Cristina 03'!$E43)</f>
        <v>0</v>
      </c>
      <c r="K39" s="35">
        <f>_xlfn.VAR.S('Cristina 01'!$E43,'Cristina 02'!$E43,'Cristina 03'!$E43)</f>
        <v>0</v>
      </c>
    </row>
    <row r="40" spans="2:11" x14ac:dyDescent="0.25">
      <c r="B40" s="34">
        <f t="shared" si="0"/>
        <v>35</v>
      </c>
      <c r="C40" s="34" t="s">
        <v>164</v>
      </c>
      <c r="D40" s="34" t="s">
        <v>196</v>
      </c>
      <c r="E40" s="2">
        <f>AVERAGE('Cristina 01'!$E44,'Cristina 02'!$E44,'Cristina 03'!$E44)</f>
        <v>3.2333333333333329</v>
      </c>
      <c r="F40" s="2">
        <f>MAX('Cristina 01'!$E44,'Cristina 02'!$E44,'Cristina 03'!$E44)</f>
        <v>3.5</v>
      </c>
      <c r="G40" s="2">
        <f>MIN('Cristina 01'!$E44,'Cristina 02'!$E44,'Cristina 03'!$E44)</f>
        <v>3</v>
      </c>
      <c r="H40" s="2">
        <f>MEDIAN('Cristina 01'!$E44,'Cristina 02'!$E44,'Cristina 03'!$E44)</f>
        <v>3.2</v>
      </c>
      <c r="I40" s="35">
        <f>AVEDEV('Cristina 01'!$E44,'Cristina 02'!$E44,'Cristina 03'!$E44)</f>
        <v>0.17777777777777759</v>
      </c>
      <c r="J40" s="35">
        <f>_xlfn.STDEV.S('Cristina 01'!$E44,'Cristina 02'!$E44,'Cristina 03'!$E44)</f>
        <v>0.25166114784235832</v>
      </c>
      <c r="K40" s="35">
        <f>_xlfn.VAR.S('Cristina 01'!$E44,'Cristina 02'!$E44,'Cristina 03'!$E44)</f>
        <v>6.3333333333333325E-2</v>
      </c>
    </row>
    <row r="41" spans="2:11" x14ac:dyDescent="0.25">
      <c r="B41" s="34">
        <f t="shared" si="0"/>
        <v>36</v>
      </c>
      <c r="C41" s="34" t="s">
        <v>165</v>
      </c>
      <c r="D41" s="34" t="s">
        <v>19</v>
      </c>
      <c r="E41" s="2">
        <f>AVERAGE('Cristina 01'!$E45,'Cristina 02'!$E45,'Cristina 03'!$E45)</f>
        <v>12.75</v>
      </c>
      <c r="F41" s="2">
        <f>MAX('Cristina 01'!$E45,'Cristina 02'!$E45,'Cristina 03'!$E45)</f>
        <v>13.5</v>
      </c>
      <c r="G41" s="2">
        <f>MIN('Cristina 01'!$E45,'Cristina 02'!$E45,'Cristina 03'!$E45)</f>
        <v>12</v>
      </c>
      <c r="H41" s="2">
        <f>MEDIAN('Cristina 01'!$E45,'Cristina 02'!$E45,'Cristina 03'!$E45)</f>
        <v>12.75</v>
      </c>
      <c r="I41" s="35">
        <f>AVEDEV('Cristina 01'!$E45,'Cristina 02'!$E45,'Cristina 03'!$E45)</f>
        <v>0.75</v>
      </c>
      <c r="J41" s="35">
        <f>_xlfn.STDEV.S('Cristina 01'!$E45,'Cristina 02'!$E45,'Cristina 03'!$E45)</f>
        <v>1.0606601717798212</v>
      </c>
      <c r="K41" s="35">
        <f>_xlfn.VAR.S('Cristina 01'!$E45,'Cristina 02'!$E45,'Cristina 03'!$E45)</f>
        <v>1.125</v>
      </c>
    </row>
    <row r="42" spans="2:11" x14ac:dyDescent="0.25">
      <c r="B42" s="34">
        <f t="shared" si="0"/>
        <v>37</v>
      </c>
      <c r="C42" s="34" t="s">
        <v>166</v>
      </c>
      <c r="D42" s="34" t="s">
        <v>19</v>
      </c>
      <c r="E42" s="2">
        <f>AVERAGE('Cristina 01'!$E46,'Cristina 02'!$E46,'Cristina 03'!$E46)</f>
        <v>5.5</v>
      </c>
      <c r="F42" s="2">
        <f>MAX('Cristina 01'!$E46,'Cristina 02'!$E46,'Cristina 03'!$E46)</f>
        <v>6</v>
      </c>
      <c r="G42" s="2">
        <f>MIN('Cristina 01'!$E46,'Cristina 02'!$E46,'Cristina 03'!$E46)</f>
        <v>5</v>
      </c>
      <c r="H42" s="2">
        <f>MEDIAN('Cristina 01'!$E46,'Cristina 02'!$E46,'Cristina 03'!$E46)</f>
        <v>5.5</v>
      </c>
      <c r="I42" s="35">
        <f>AVEDEV('Cristina 01'!$E46,'Cristina 02'!$E46,'Cristina 03'!$E46)</f>
        <v>0.5</v>
      </c>
      <c r="J42" s="35">
        <f>_xlfn.STDEV.S('Cristina 01'!$E46,'Cristina 02'!$E46,'Cristina 03'!$E46)</f>
        <v>0.70710678118654757</v>
      </c>
      <c r="K42" s="35">
        <f>_xlfn.VAR.S('Cristina 01'!$E46,'Cristina 02'!$E46,'Cristina 03'!$E46)</f>
        <v>0.5</v>
      </c>
    </row>
  </sheetData>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zoomScale="80" zoomScaleNormal="80" workbookViewId="0"/>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32" t="s">
        <v>8</v>
      </c>
      <c r="C2" s="33" t="s">
        <v>194</v>
      </c>
      <c r="D2" s="31"/>
    </row>
    <row r="3" spans="2:11" x14ac:dyDescent="0.25">
      <c r="C3" s="5"/>
    </row>
    <row r="4" spans="2:11" x14ac:dyDescent="0.25">
      <c r="C4" s="5"/>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AVERAGE('Pouso Alegre 01'!$E10,'Pouso Alegre 02'!$E10,'Pouso Alegre 03'!$E10)</f>
        <v>2.5933333333333333</v>
      </c>
      <c r="F6" s="2">
        <f>MAX('Pouso Alegre 01'!$E10,'Pouso Alegre 02'!$E10,'Pouso Alegre 03'!$E10)</f>
        <v>2.79</v>
      </c>
      <c r="G6" s="2">
        <f>MIN('Pouso Alegre 01'!$E10,'Pouso Alegre 02'!$E10,'Pouso Alegre 03'!$E10)</f>
        <v>2.4900000000000002</v>
      </c>
      <c r="H6" s="2">
        <f>MEDIAN('Pouso Alegre 01'!$E10,'Pouso Alegre 02'!$E10,'Pouso Alegre 03'!$E10)</f>
        <v>2.5</v>
      </c>
      <c r="I6" s="36">
        <f>AVEDEV('Pouso Alegre 01'!$E10,'Pouso Alegre 02'!$E10,'Pouso Alegre 03'!$E10)</f>
        <v>0.13111111111111104</v>
      </c>
      <c r="J6" s="36">
        <f>_xlfn.STDEV.S('Pouso Alegre 01'!$E10,'Pouso Alegre 02'!$E10,'Pouso Alegre 03'!$E10)</f>
        <v>0.17039170558842739</v>
      </c>
      <c r="K6" s="36">
        <f>_xlfn.VAR.S('Pouso Alegre 01'!$E10,'Pouso Alegre 02'!$E10,'Pouso Alegre 03'!$E10)</f>
        <v>2.9033333333333321E-2</v>
      </c>
    </row>
    <row r="7" spans="2:11" x14ac:dyDescent="0.25">
      <c r="B7" s="34">
        <f>B6+1</f>
        <v>2</v>
      </c>
      <c r="C7" s="34" t="s">
        <v>140</v>
      </c>
      <c r="D7" s="34" t="s">
        <v>15</v>
      </c>
      <c r="E7" s="2">
        <f>AVERAGE('Pouso Alegre 01'!$E11,'Pouso Alegre 02'!$E11,'Pouso Alegre 03'!$E11)</f>
        <v>3.66</v>
      </c>
      <c r="F7" s="2">
        <f>MAX('Pouso Alegre 01'!$E11,'Pouso Alegre 02'!$E11,'Pouso Alegre 03'!$E11)</f>
        <v>4.99</v>
      </c>
      <c r="G7" s="2">
        <f>MIN('Pouso Alegre 01'!$E11,'Pouso Alegre 02'!$E11,'Pouso Alegre 03'!$E11)</f>
        <v>2.99</v>
      </c>
      <c r="H7" s="2">
        <f>MEDIAN('Pouso Alegre 01'!$E11,'Pouso Alegre 02'!$E11,'Pouso Alegre 03'!$E11)</f>
        <v>3</v>
      </c>
      <c r="I7" s="36">
        <f>AVEDEV('Pouso Alegre 01'!$E11,'Pouso Alegre 02'!$E11,'Pouso Alegre 03'!$E11)</f>
        <v>0.88666666666666671</v>
      </c>
      <c r="J7" s="36">
        <f>_xlfn.STDEV.S('Pouso Alegre 01'!$E11,'Pouso Alegre 02'!$E11,'Pouso Alegre 03'!$E11)</f>
        <v>1.1518246394308462</v>
      </c>
      <c r="K7" s="36">
        <f>_xlfn.VAR.S('Pouso Alegre 01'!$E11,'Pouso Alegre 02'!$E11,'Pouso Alegre 03'!$E11)</f>
        <v>1.3266999999999989</v>
      </c>
    </row>
    <row r="8" spans="2:11" x14ac:dyDescent="0.25">
      <c r="B8" s="34">
        <f t="shared" ref="B8:B42" si="0">B7+1</f>
        <v>3</v>
      </c>
      <c r="C8" s="34" t="s">
        <v>141</v>
      </c>
      <c r="D8" s="34" t="s">
        <v>16</v>
      </c>
      <c r="E8" s="2">
        <f>AVERAGE('Pouso Alegre 01'!$E12,'Pouso Alegre 02'!$E12,'Pouso Alegre 03'!$E12)</f>
        <v>2.1633333333333336</v>
      </c>
      <c r="F8" s="2">
        <f>MAX('Pouso Alegre 01'!$E12,'Pouso Alegre 02'!$E12,'Pouso Alegre 03'!$E12)</f>
        <v>2.99</v>
      </c>
      <c r="G8" s="2">
        <f>MIN('Pouso Alegre 01'!$E12,'Pouso Alegre 02'!$E12,'Pouso Alegre 03'!$E12)</f>
        <v>1.5</v>
      </c>
      <c r="H8" s="2">
        <f>MEDIAN('Pouso Alegre 01'!$E12,'Pouso Alegre 02'!$E12,'Pouso Alegre 03'!$E12)</f>
        <v>2</v>
      </c>
      <c r="I8" s="36">
        <f>AVEDEV('Pouso Alegre 01'!$E12,'Pouso Alegre 02'!$E12,'Pouso Alegre 03'!$E12)</f>
        <v>0.55111111111111122</v>
      </c>
      <c r="J8" s="36">
        <f>_xlfn.STDEV.S('Pouso Alegre 01'!$E12,'Pouso Alegre 02'!$E12,'Pouso Alegre 03'!$E12)</f>
        <v>0.75830952343573643</v>
      </c>
      <c r="K8" s="36">
        <f>_xlfn.VAR.S('Pouso Alegre 01'!$E12,'Pouso Alegre 02'!$E12,'Pouso Alegre 03'!$E12)</f>
        <v>0.57503333333333373</v>
      </c>
    </row>
    <row r="9" spans="2:11" x14ac:dyDescent="0.25">
      <c r="B9" s="34">
        <f t="shared" si="0"/>
        <v>4</v>
      </c>
      <c r="C9" s="34" t="s">
        <v>197</v>
      </c>
      <c r="D9" s="34" t="s">
        <v>15</v>
      </c>
      <c r="E9" s="2">
        <f>AVERAGE('Pouso Alegre 01'!$E13,'Pouso Alegre 02'!$E13,'Pouso Alegre 03'!$E13)</f>
        <v>26.963333333333335</v>
      </c>
      <c r="F9" s="2">
        <f>MAX('Pouso Alegre 01'!$E13,'Pouso Alegre 02'!$E13,'Pouso Alegre 03'!$E13)</f>
        <v>28.9</v>
      </c>
      <c r="G9" s="2">
        <f>MIN('Pouso Alegre 01'!$E13,'Pouso Alegre 02'!$E13,'Pouso Alegre 03'!$E13)</f>
        <v>24</v>
      </c>
      <c r="H9" s="2">
        <f>MEDIAN('Pouso Alegre 01'!$E13,'Pouso Alegre 02'!$E13,'Pouso Alegre 03'!$E13)</f>
        <v>27.99</v>
      </c>
      <c r="I9" s="36">
        <f>AVEDEV('Pouso Alegre 01'!$E13,'Pouso Alegre 02'!$E13,'Pouso Alegre 03'!$E13)</f>
        <v>1.9755555555555542</v>
      </c>
      <c r="J9" s="36">
        <f>_xlfn.STDEV.S('Pouso Alegre 01'!$E13,'Pouso Alegre 02'!$E13,'Pouso Alegre 03'!$E13)</f>
        <v>2.6063448224157386</v>
      </c>
      <c r="K9" s="36">
        <f>_xlfn.VAR.S('Pouso Alegre 01'!$E13,'Pouso Alegre 02'!$E13,'Pouso Alegre 03'!$E13)</f>
        <v>6.7930333333333284</v>
      </c>
    </row>
    <row r="10" spans="2:11" x14ac:dyDescent="0.25">
      <c r="B10" s="34">
        <f t="shared" si="0"/>
        <v>5</v>
      </c>
      <c r="C10" s="34" t="s">
        <v>198</v>
      </c>
      <c r="D10" s="34" t="s">
        <v>15</v>
      </c>
      <c r="E10" s="2">
        <f>AVERAGE('Pouso Alegre 01'!$E14,'Pouso Alegre 02'!$E14,'Pouso Alegre 03'!$E14)</f>
        <v>20.445</v>
      </c>
      <c r="F10" s="2">
        <f>MAX('Pouso Alegre 01'!$E14,'Pouso Alegre 02'!$E14,'Pouso Alegre 03'!$E14)</f>
        <v>21.5</v>
      </c>
      <c r="G10" s="2">
        <f>MIN('Pouso Alegre 01'!$E14,'Pouso Alegre 02'!$E14,'Pouso Alegre 03'!$E14)</f>
        <v>19.39</v>
      </c>
      <c r="H10" s="2">
        <f>MEDIAN('Pouso Alegre 01'!$E14,'Pouso Alegre 02'!$E14,'Pouso Alegre 03'!$E14)</f>
        <v>20.445</v>
      </c>
      <c r="I10" s="36">
        <f>AVEDEV('Pouso Alegre 01'!$E14,'Pouso Alegre 02'!$E14,'Pouso Alegre 03'!$E14)</f>
        <v>1.0549999999999997</v>
      </c>
      <c r="J10" s="36">
        <f>_xlfn.STDEV.S('Pouso Alegre 01'!$E14,'Pouso Alegre 02'!$E14,'Pouso Alegre 03'!$E14)</f>
        <v>1.491995308303615</v>
      </c>
      <c r="K10" s="36">
        <f>_xlfn.VAR.S('Pouso Alegre 01'!$E14,'Pouso Alegre 02'!$E14,'Pouso Alegre 03'!$E14)</f>
        <v>2.226049999999999</v>
      </c>
    </row>
    <row r="11" spans="2:11" x14ac:dyDescent="0.25">
      <c r="B11" s="34">
        <f t="shared" si="0"/>
        <v>6</v>
      </c>
      <c r="C11" s="34" t="s">
        <v>142</v>
      </c>
      <c r="D11" s="34" t="s">
        <v>15</v>
      </c>
      <c r="E11" s="2">
        <f>AVERAGE('Pouso Alegre 01'!$E15,'Pouso Alegre 02'!$E15,'Pouso Alegre 03'!$E15)</f>
        <v>3.2600000000000002</v>
      </c>
      <c r="F11" s="2">
        <f>MAX('Pouso Alegre 01'!$E15,'Pouso Alegre 02'!$E15,'Pouso Alegre 03'!$E15)</f>
        <v>3.79</v>
      </c>
      <c r="G11" s="2">
        <f>MIN('Pouso Alegre 01'!$E15,'Pouso Alegre 02'!$E15,'Pouso Alegre 03'!$E15)</f>
        <v>2.5</v>
      </c>
      <c r="H11" s="2">
        <f>MEDIAN('Pouso Alegre 01'!$E15,'Pouso Alegre 02'!$E15,'Pouso Alegre 03'!$E15)</f>
        <v>3.49</v>
      </c>
      <c r="I11" s="36">
        <f>AVEDEV('Pouso Alegre 01'!$E15,'Pouso Alegre 02'!$E15,'Pouso Alegre 03'!$E15)</f>
        <v>0.50666666666666671</v>
      </c>
      <c r="J11" s="36">
        <f>_xlfn.STDEV.S('Pouso Alegre 01'!$E15,'Pouso Alegre 02'!$E15,'Pouso Alegre 03'!$E15)</f>
        <v>0.67505555326950573</v>
      </c>
      <c r="K11" s="36">
        <f>_xlfn.VAR.S('Pouso Alegre 01'!$E15,'Pouso Alegre 02'!$E15,'Pouso Alegre 03'!$E15)</f>
        <v>0.45569999999999844</v>
      </c>
    </row>
    <row r="12" spans="2:11" x14ac:dyDescent="0.25">
      <c r="B12" s="34">
        <f t="shared" si="0"/>
        <v>7</v>
      </c>
      <c r="C12" s="34" t="s">
        <v>143</v>
      </c>
      <c r="D12" s="34" t="s">
        <v>15</v>
      </c>
      <c r="E12" s="2">
        <f>AVERAGE('Pouso Alegre 01'!$E16,'Pouso Alegre 02'!$E16,'Pouso Alegre 03'!$E16)</f>
        <v>4.66</v>
      </c>
      <c r="F12" s="2">
        <f>MAX('Pouso Alegre 01'!$E16,'Pouso Alegre 02'!$E16,'Pouso Alegre 03'!$E16)</f>
        <v>5.99</v>
      </c>
      <c r="G12" s="2">
        <f>MIN('Pouso Alegre 01'!$E16,'Pouso Alegre 02'!$E16,'Pouso Alegre 03'!$E16)</f>
        <v>3.99</v>
      </c>
      <c r="H12" s="2">
        <f>MEDIAN('Pouso Alegre 01'!$E16,'Pouso Alegre 02'!$E16,'Pouso Alegre 03'!$E16)</f>
        <v>4</v>
      </c>
      <c r="I12" s="36">
        <f>AVEDEV('Pouso Alegre 01'!$E16,'Pouso Alegre 02'!$E16,'Pouso Alegre 03'!$E16)</f>
        <v>0.88666666666666671</v>
      </c>
      <c r="J12" s="36">
        <f>_xlfn.STDEV.S('Pouso Alegre 01'!$E16,'Pouso Alegre 02'!$E16,'Pouso Alegre 03'!$E16)</f>
        <v>1.1518246394308478</v>
      </c>
      <c r="K12" s="36">
        <f>_xlfn.VAR.S('Pouso Alegre 01'!$E16,'Pouso Alegre 02'!$E16,'Pouso Alegre 03'!$E16)</f>
        <v>1.3267000000000024</v>
      </c>
    </row>
    <row r="13" spans="2:11" x14ac:dyDescent="0.25">
      <c r="B13" s="34">
        <f t="shared" si="0"/>
        <v>8</v>
      </c>
      <c r="C13" s="34" t="s">
        <v>144</v>
      </c>
      <c r="D13" s="34" t="s">
        <v>15</v>
      </c>
      <c r="E13" s="2">
        <f>AVERAGE('Pouso Alegre 01'!$E17,'Pouso Alegre 02'!$E17,'Pouso Alegre 03'!$E17)</f>
        <v>4.4933333333333332</v>
      </c>
      <c r="F13" s="2">
        <f>MAX('Pouso Alegre 01'!$E17,'Pouso Alegre 02'!$E17,'Pouso Alegre 03'!$E17)</f>
        <v>4.99</v>
      </c>
      <c r="G13" s="2">
        <f>MIN('Pouso Alegre 01'!$E17,'Pouso Alegre 02'!$E17,'Pouso Alegre 03'!$E17)</f>
        <v>3.99</v>
      </c>
      <c r="H13" s="2">
        <f>MEDIAN('Pouso Alegre 01'!$E17,'Pouso Alegre 02'!$E17,'Pouso Alegre 03'!$E17)</f>
        <v>4.5</v>
      </c>
      <c r="I13" s="36">
        <f>AVEDEV('Pouso Alegre 01'!$E17,'Pouso Alegre 02'!$E17,'Pouso Alegre 03'!$E17)</f>
        <v>0.33555555555555561</v>
      </c>
      <c r="J13" s="36">
        <f>_xlfn.STDEV.S('Pouso Alegre 01'!$E17,'Pouso Alegre 02'!$E17,'Pouso Alegre 03'!$E17)</f>
        <v>0.50003333222229629</v>
      </c>
      <c r="K13" s="36">
        <f>_xlfn.VAR.S('Pouso Alegre 01'!$E17,'Pouso Alegre 02'!$E17,'Pouso Alegre 03'!$E17)</f>
        <v>0.25003333333333333</v>
      </c>
    </row>
    <row r="14" spans="2:11" x14ac:dyDescent="0.25">
      <c r="B14" s="34">
        <f t="shared" si="0"/>
        <v>9</v>
      </c>
      <c r="C14" s="34" t="s">
        <v>145</v>
      </c>
      <c r="D14" s="34" t="s">
        <v>15</v>
      </c>
      <c r="E14" s="2">
        <f>AVERAGE('Pouso Alegre 01'!$E18,'Pouso Alegre 02'!$E18,'Pouso Alegre 03'!$E18)</f>
        <v>3.4933333333333336</v>
      </c>
      <c r="F14" s="2">
        <f>MAX('Pouso Alegre 01'!$E18,'Pouso Alegre 02'!$E18,'Pouso Alegre 03'!$E18)</f>
        <v>4.49</v>
      </c>
      <c r="G14" s="2">
        <f>MIN('Pouso Alegre 01'!$E18,'Pouso Alegre 02'!$E18,'Pouso Alegre 03'!$E18)</f>
        <v>2.4900000000000002</v>
      </c>
      <c r="H14" s="2">
        <f>MEDIAN('Pouso Alegre 01'!$E18,'Pouso Alegre 02'!$E18,'Pouso Alegre 03'!$E18)</f>
        <v>3.5</v>
      </c>
      <c r="I14" s="36">
        <f>AVEDEV('Pouso Alegre 01'!$E18,'Pouso Alegre 02'!$E18,'Pouso Alegre 03'!$E18)</f>
        <v>0.66888888888888876</v>
      </c>
      <c r="J14" s="36">
        <f>_xlfn.STDEV.S('Pouso Alegre 01'!$E18,'Pouso Alegre 02'!$E18,'Pouso Alegre 03'!$E18)</f>
        <v>1.0000166665277805</v>
      </c>
      <c r="K14" s="36">
        <f>_xlfn.VAR.S('Pouso Alegre 01'!$E18,'Pouso Alegre 02'!$E18,'Pouso Alegre 03'!$E18)</f>
        <v>1.0000333333333344</v>
      </c>
    </row>
    <row r="15" spans="2:11" x14ac:dyDescent="0.25">
      <c r="B15" s="34">
        <f t="shared" si="0"/>
        <v>10</v>
      </c>
      <c r="C15" s="34" t="s">
        <v>146</v>
      </c>
      <c r="D15" s="34" t="s">
        <v>15</v>
      </c>
      <c r="E15" s="2">
        <f>AVERAGE('Pouso Alegre 01'!$E19,'Pouso Alegre 02'!$E19,'Pouso Alegre 03'!$E19)</f>
        <v>4.5933333333333337</v>
      </c>
      <c r="F15" s="2">
        <f>MAX('Pouso Alegre 01'!$E19,'Pouso Alegre 02'!$E19,'Pouso Alegre 03'!$E19)</f>
        <v>6.49</v>
      </c>
      <c r="G15" s="2">
        <f>MIN('Pouso Alegre 01'!$E19,'Pouso Alegre 02'!$E19,'Pouso Alegre 03'!$E19)</f>
        <v>3.5</v>
      </c>
      <c r="H15" s="2">
        <f>MEDIAN('Pouso Alegre 01'!$E19,'Pouso Alegre 02'!$E19,'Pouso Alegre 03'!$E19)</f>
        <v>3.79</v>
      </c>
      <c r="I15" s="36">
        <f>AVEDEV('Pouso Alegre 01'!$E19,'Pouso Alegre 02'!$E19,'Pouso Alegre 03'!$E19)</f>
        <v>1.2644444444444447</v>
      </c>
      <c r="J15" s="36">
        <f>_xlfn.STDEV.S('Pouso Alegre 01'!$E19,'Pouso Alegre 02'!$E19,'Pouso Alegre 03'!$E19)</f>
        <v>1.6489491603240325</v>
      </c>
      <c r="K15" s="36">
        <f>_xlfn.VAR.S('Pouso Alegre 01'!$E19,'Pouso Alegre 02'!$E19,'Pouso Alegre 03'!$E19)</f>
        <v>2.7190333333333321</v>
      </c>
    </row>
    <row r="16" spans="2:11" x14ac:dyDescent="0.25">
      <c r="B16" s="34">
        <f t="shared" si="0"/>
        <v>11</v>
      </c>
      <c r="C16" s="34" t="s">
        <v>147</v>
      </c>
      <c r="D16" s="34" t="s">
        <v>15</v>
      </c>
      <c r="E16" s="2">
        <f>AVERAGE('Pouso Alegre 01'!$E20,'Pouso Alegre 02'!$E20,'Pouso Alegre 03'!$E20)</f>
        <v>25.223333333333333</v>
      </c>
      <c r="F16" s="2">
        <f>MAX('Pouso Alegre 01'!$E20,'Pouso Alegre 02'!$E20,'Pouso Alegre 03'!$E20)</f>
        <v>30.67</v>
      </c>
      <c r="G16" s="2">
        <f>MIN('Pouso Alegre 01'!$E20,'Pouso Alegre 02'!$E20,'Pouso Alegre 03'!$E20)</f>
        <v>20</v>
      </c>
      <c r="H16" s="2">
        <f>MEDIAN('Pouso Alegre 01'!$E20,'Pouso Alegre 02'!$E20,'Pouso Alegre 03'!$E20)</f>
        <v>25</v>
      </c>
      <c r="I16" s="36">
        <f>AVEDEV('Pouso Alegre 01'!$E20,'Pouso Alegre 02'!$E20,'Pouso Alegre 03'!$E20)</f>
        <v>3.6311111111111116</v>
      </c>
      <c r="J16" s="36">
        <f>_xlfn.STDEV.S('Pouso Alegre 01'!$E20,'Pouso Alegre 02'!$E20,'Pouso Alegre 03'!$E20)</f>
        <v>5.3385047844254432</v>
      </c>
      <c r="K16" s="36">
        <f>_xlfn.VAR.S('Pouso Alegre 01'!$E20,'Pouso Alegre 02'!$E20,'Pouso Alegre 03'!$E20)</f>
        <v>28.49963333333335</v>
      </c>
    </row>
    <row r="17" spans="2:11" x14ac:dyDescent="0.25">
      <c r="B17" s="34">
        <f t="shared" si="0"/>
        <v>12</v>
      </c>
      <c r="C17" s="34" t="s">
        <v>148</v>
      </c>
      <c r="D17" s="34" t="s">
        <v>15</v>
      </c>
      <c r="E17" s="2">
        <f>AVERAGE('Pouso Alegre 01'!$E21,'Pouso Alegre 02'!$E21,'Pouso Alegre 03'!$E21)</f>
        <v>22.994999999999997</v>
      </c>
      <c r="F17" s="2">
        <f>MAX('Pouso Alegre 01'!$E21,'Pouso Alegre 02'!$E21,'Pouso Alegre 03'!$E21)</f>
        <v>27.99</v>
      </c>
      <c r="G17" s="2">
        <f>MIN('Pouso Alegre 01'!$E21,'Pouso Alegre 02'!$E21,'Pouso Alegre 03'!$E21)</f>
        <v>18</v>
      </c>
      <c r="H17" s="2">
        <f>MEDIAN('Pouso Alegre 01'!$E21,'Pouso Alegre 02'!$E21,'Pouso Alegre 03'!$E21)</f>
        <v>22.994999999999997</v>
      </c>
      <c r="I17" s="36">
        <f>AVEDEV('Pouso Alegre 01'!$E21,'Pouso Alegre 02'!$E21,'Pouso Alegre 03'!$E21)</f>
        <v>4.9949999999999992</v>
      </c>
      <c r="J17" s="36">
        <f>_xlfn.STDEV.S('Pouso Alegre 01'!$E21,'Pouso Alegre 02'!$E21,'Pouso Alegre 03'!$E21)</f>
        <v>7.0639967440536076</v>
      </c>
      <c r="K17" s="36">
        <f>_xlfn.VAR.S('Pouso Alegre 01'!$E21,'Pouso Alegre 02'!$E21,'Pouso Alegre 03'!$E21)</f>
        <v>49.900049999999965</v>
      </c>
    </row>
    <row r="18" spans="2:11" x14ac:dyDescent="0.25">
      <c r="B18" s="34">
        <f t="shared" si="0"/>
        <v>13</v>
      </c>
      <c r="C18" s="34" t="s">
        <v>149</v>
      </c>
      <c r="D18" s="34" t="s">
        <v>17</v>
      </c>
      <c r="E18" s="2">
        <f>AVERAGE('Pouso Alegre 01'!$E22,'Pouso Alegre 02'!$E22,'Pouso Alegre 03'!$E22)</f>
        <v>3.33</v>
      </c>
      <c r="F18" s="2">
        <f>MAX('Pouso Alegre 01'!$E22,'Pouso Alegre 02'!$E22,'Pouso Alegre 03'!$E22)</f>
        <v>4</v>
      </c>
      <c r="G18" s="2">
        <f>MIN('Pouso Alegre 01'!$E22,'Pouso Alegre 02'!$E22,'Pouso Alegre 03'!$E22)</f>
        <v>2.99</v>
      </c>
      <c r="H18" s="2">
        <f>MEDIAN('Pouso Alegre 01'!$E22,'Pouso Alegre 02'!$E22,'Pouso Alegre 03'!$E22)</f>
        <v>3</v>
      </c>
      <c r="I18" s="36">
        <f>AVEDEV('Pouso Alegre 01'!$E22,'Pouso Alegre 02'!$E22,'Pouso Alegre 03'!$E22)</f>
        <v>0.4466666666666666</v>
      </c>
      <c r="J18" s="36">
        <f>_xlfn.STDEV.S('Pouso Alegre 01'!$E22,'Pouso Alegre 02'!$E22,'Pouso Alegre 03'!$E22)</f>
        <v>0.58025856305616075</v>
      </c>
      <c r="K18" s="36">
        <f>_xlfn.VAR.S('Pouso Alegre 01'!$E22,'Pouso Alegre 02'!$E22,'Pouso Alegre 03'!$E22)</f>
        <v>0.33670000000000044</v>
      </c>
    </row>
    <row r="19" spans="2:11" x14ac:dyDescent="0.25">
      <c r="B19" s="34">
        <f t="shared" si="0"/>
        <v>14</v>
      </c>
      <c r="C19" s="34" t="s">
        <v>150</v>
      </c>
      <c r="D19" s="34" t="s">
        <v>15</v>
      </c>
      <c r="E19" s="2">
        <f>AVERAGE('Pouso Alegre 01'!$E23,'Pouso Alegre 02'!$E23,'Pouso Alegre 03'!$E23)</f>
        <v>6.9933333333333332</v>
      </c>
      <c r="F19" s="2">
        <f>MAX('Pouso Alegre 01'!$E23,'Pouso Alegre 02'!$E23,'Pouso Alegre 03'!$E23)</f>
        <v>9.99</v>
      </c>
      <c r="G19" s="2">
        <f>MIN('Pouso Alegre 01'!$E23,'Pouso Alegre 02'!$E23,'Pouso Alegre 03'!$E23)</f>
        <v>5</v>
      </c>
      <c r="H19" s="2">
        <f>MEDIAN('Pouso Alegre 01'!$E23,'Pouso Alegre 02'!$E23,'Pouso Alegre 03'!$E23)</f>
        <v>5.99</v>
      </c>
      <c r="I19" s="36">
        <f>AVEDEV('Pouso Alegre 01'!$E23,'Pouso Alegre 02'!$E23,'Pouso Alegre 03'!$E23)</f>
        <v>1.9977777777777777</v>
      </c>
      <c r="J19" s="36">
        <f>_xlfn.STDEV.S('Pouso Alegre 01'!$E23,'Pouso Alegre 02'!$E23,'Pouso Alegre 03'!$E23)</f>
        <v>2.6419752711434183</v>
      </c>
      <c r="K19" s="36">
        <f>_xlfn.VAR.S('Pouso Alegre 01'!$E23,'Pouso Alegre 02'!$E23,'Pouso Alegre 03'!$E23)</f>
        <v>6.9800333333333384</v>
      </c>
    </row>
    <row r="20" spans="2:11" x14ac:dyDescent="0.25">
      <c r="B20" s="34">
        <f t="shared" si="0"/>
        <v>15</v>
      </c>
      <c r="C20" s="34" t="s">
        <v>151</v>
      </c>
      <c r="D20" s="34" t="s">
        <v>15</v>
      </c>
      <c r="E20" s="2">
        <f>AVERAGE('Pouso Alegre 01'!$E24,'Pouso Alegre 02'!$E24,'Pouso Alegre 03'!$E24)</f>
        <v>3.1266666666666669</v>
      </c>
      <c r="F20" s="2">
        <f>MAX('Pouso Alegre 01'!$E24,'Pouso Alegre 02'!$E24,'Pouso Alegre 03'!$E24)</f>
        <v>3.99</v>
      </c>
      <c r="G20" s="2">
        <f>MIN('Pouso Alegre 01'!$E24,'Pouso Alegre 02'!$E24,'Pouso Alegre 03'!$E24)</f>
        <v>2.5</v>
      </c>
      <c r="H20" s="2">
        <f>MEDIAN('Pouso Alegre 01'!$E24,'Pouso Alegre 02'!$E24,'Pouso Alegre 03'!$E24)</f>
        <v>2.89</v>
      </c>
      <c r="I20" s="36">
        <f>AVEDEV('Pouso Alegre 01'!$E24,'Pouso Alegre 02'!$E24,'Pouso Alegre 03'!$E24)</f>
        <v>0.57555555555555571</v>
      </c>
      <c r="J20" s="36">
        <f>_xlfn.STDEV.S('Pouso Alegre 01'!$E24,'Pouso Alegre 02'!$E24,'Pouso Alegre 03'!$E24)</f>
        <v>0.77267932115032834</v>
      </c>
      <c r="K20" s="36">
        <f>_xlfn.VAR.S('Pouso Alegre 01'!$E24,'Pouso Alegre 02'!$E24,'Pouso Alegre 03'!$E24)</f>
        <v>0.59703333333333219</v>
      </c>
    </row>
    <row r="21" spans="2:11" x14ac:dyDescent="0.25">
      <c r="B21" s="34">
        <f t="shared" si="0"/>
        <v>16</v>
      </c>
      <c r="C21" s="34" t="s">
        <v>152</v>
      </c>
      <c r="D21" s="34" t="s">
        <v>15</v>
      </c>
      <c r="E21" s="2">
        <f>AVERAGE('Pouso Alegre 01'!$E25,'Pouso Alegre 02'!$E25,'Pouso Alegre 03'!$E25)</f>
        <v>3.6933333333333334</v>
      </c>
      <c r="F21" s="2">
        <f>MAX('Pouso Alegre 01'!$E25,'Pouso Alegre 02'!$E25,'Pouso Alegre 03'!$E25)</f>
        <v>3.99</v>
      </c>
      <c r="G21" s="2">
        <f>MIN('Pouso Alegre 01'!$E25,'Pouso Alegre 02'!$E25,'Pouso Alegre 03'!$E25)</f>
        <v>3.5</v>
      </c>
      <c r="H21" s="2">
        <f>MEDIAN('Pouso Alegre 01'!$E25,'Pouso Alegre 02'!$E25,'Pouso Alegre 03'!$E25)</f>
        <v>3.59</v>
      </c>
      <c r="I21" s="36">
        <f>AVEDEV('Pouso Alegre 01'!$E25,'Pouso Alegre 02'!$E25,'Pouso Alegre 03'!$E25)</f>
        <v>0.19777777777777791</v>
      </c>
      <c r="J21" s="36">
        <f>_xlfn.STDEV.S('Pouso Alegre 01'!$E25,'Pouso Alegre 02'!$E25,'Pouso Alegre 03'!$E25)</f>
        <v>0.26083200212652857</v>
      </c>
      <c r="K21" s="36">
        <f>_xlfn.VAR.S('Pouso Alegre 01'!$E25,'Pouso Alegre 02'!$E25,'Pouso Alegre 03'!$E25)</f>
        <v>6.8033333333333418E-2</v>
      </c>
    </row>
    <row r="22" spans="2:11" x14ac:dyDescent="0.25">
      <c r="B22" s="34">
        <f t="shared" si="0"/>
        <v>17</v>
      </c>
      <c r="C22" s="34" t="s">
        <v>153</v>
      </c>
      <c r="D22" s="34" t="s">
        <v>15</v>
      </c>
      <c r="E22" s="2">
        <f>AVERAGE('Pouso Alegre 01'!$E26,'Pouso Alegre 02'!$E26,'Pouso Alegre 03'!$E26)</f>
        <v>5.8833333333333329</v>
      </c>
      <c r="F22" s="2">
        <f>MAX('Pouso Alegre 01'!$E26,'Pouso Alegre 02'!$E26,'Pouso Alegre 03'!$E26)</f>
        <v>7.9</v>
      </c>
      <c r="G22" s="2">
        <f>MIN('Pouso Alegre 01'!$E26,'Pouso Alegre 02'!$E26,'Pouso Alegre 03'!$E26)</f>
        <v>3</v>
      </c>
      <c r="H22" s="2">
        <f>MEDIAN('Pouso Alegre 01'!$E26,'Pouso Alegre 02'!$E26,'Pouso Alegre 03'!$E26)</f>
        <v>6.75</v>
      </c>
      <c r="I22" s="36">
        <f>AVEDEV('Pouso Alegre 01'!$E26,'Pouso Alegre 02'!$E26,'Pouso Alegre 03'!$E26)</f>
        <v>1.9222222222222225</v>
      </c>
      <c r="J22" s="36">
        <f>_xlfn.STDEV.S('Pouso Alegre 01'!$E26,'Pouso Alegre 02'!$E26,'Pouso Alegre 03'!$E26)</f>
        <v>2.5623882089436303</v>
      </c>
      <c r="K22" s="36">
        <f>_xlfn.VAR.S('Pouso Alegre 01'!$E26,'Pouso Alegre 02'!$E26,'Pouso Alegre 03'!$E26)</f>
        <v>6.5658333333333445</v>
      </c>
    </row>
    <row r="23" spans="2:11" x14ac:dyDescent="0.25">
      <c r="B23" s="34">
        <f t="shared" si="0"/>
        <v>18</v>
      </c>
      <c r="C23" s="34" t="s">
        <v>154</v>
      </c>
      <c r="D23" s="34" t="s">
        <v>15</v>
      </c>
      <c r="E23" s="2">
        <f>AVERAGE('Pouso Alegre 01'!$E27,'Pouso Alegre 02'!$E27,'Pouso Alegre 03'!$E27)</f>
        <v>10.433333333333334</v>
      </c>
      <c r="F23" s="2">
        <f>MAX('Pouso Alegre 01'!$E27,'Pouso Alegre 02'!$E27,'Pouso Alegre 03'!$E27)</f>
        <v>20</v>
      </c>
      <c r="G23" s="2">
        <f>MIN('Pouso Alegre 01'!$E27,'Pouso Alegre 02'!$E27,'Pouso Alegre 03'!$E27)</f>
        <v>0</v>
      </c>
      <c r="H23" s="2">
        <f>MEDIAN('Pouso Alegre 01'!$E27,'Pouso Alegre 02'!$E27,'Pouso Alegre 03'!$E27)</f>
        <v>11.3</v>
      </c>
      <c r="I23" s="36">
        <f>AVEDEV('Pouso Alegre 01'!$E27,'Pouso Alegre 02'!$E27,'Pouso Alegre 03'!$E27)</f>
        <v>6.9555555555555557</v>
      </c>
      <c r="J23" s="36">
        <f>_xlfn.STDEV.S('Pouso Alegre 01'!$E27,'Pouso Alegre 02'!$E27,'Pouso Alegre 03'!$E27)</f>
        <v>10.028127109950958</v>
      </c>
      <c r="K23" s="36">
        <f>_xlfn.VAR.S('Pouso Alegre 01'!$E27,'Pouso Alegre 02'!$E27,'Pouso Alegre 03'!$E27)</f>
        <v>100.56333333333336</v>
      </c>
    </row>
    <row r="24" spans="2:11" x14ac:dyDescent="0.25">
      <c r="B24" s="34">
        <f t="shared" si="0"/>
        <v>19</v>
      </c>
      <c r="C24" s="34" t="s">
        <v>155</v>
      </c>
      <c r="D24" s="34" t="s">
        <v>15</v>
      </c>
      <c r="E24" s="2">
        <f>AVERAGE('Pouso Alegre 01'!$E28,'Pouso Alegre 02'!$E28,'Pouso Alegre 03'!$E28)</f>
        <v>7.06</v>
      </c>
      <c r="F24" s="2">
        <f>MAX('Pouso Alegre 01'!$E28,'Pouso Alegre 02'!$E28,'Pouso Alegre 03'!$E28)</f>
        <v>7.99</v>
      </c>
      <c r="G24" s="2">
        <f>MIN('Pouso Alegre 01'!$E28,'Pouso Alegre 02'!$E28,'Pouso Alegre 03'!$E28)</f>
        <v>5.69</v>
      </c>
      <c r="H24" s="2">
        <f>MEDIAN('Pouso Alegre 01'!$E28,'Pouso Alegre 02'!$E28,'Pouso Alegre 03'!$E28)</f>
        <v>7.5</v>
      </c>
      <c r="I24" s="36">
        <f>AVEDEV('Pouso Alegre 01'!$E28,'Pouso Alegre 02'!$E28,'Pouso Alegre 03'!$E28)</f>
        <v>0.91333333333333344</v>
      </c>
      <c r="J24" s="36">
        <f>_xlfn.STDEV.S('Pouso Alegre 01'!$E28,'Pouso Alegre 02'!$E28,'Pouso Alegre 03'!$E28)</f>
        <v>1.2114866899805412</v>
      </c>
      <c r="K24" s="36">
        <f>_xlfn.VAR.S('Pouso Alegre 01'!$E28,'Pouso Alegre 02'!$E28,'Pouso Alegre 03'!$E28)</f>
        <v>1.4677000000000078</v>
      </c>
    </row>
    <row r="25" spans="2:11" x14ac:dyDescent="0.25">
      <c r="B25" s="34">
        <f t="shared" si="0"/>
        <v>20</v>
      </c>
      <c r="C25" s="5" t="s">
        <v>199</v>
      </c>
      <c r="D25" s="34" t="s">
        <v>15</v>
      </c>
      <c r="E25" s="2">
        <f>AVERAGE('Pouso Alegre 01'!$E29,'Pouso Alegre 02'!$E29,'Pouso Alegre 03'!$E29)</f>
        <v>32.5</v>
      </c>
      <c r="F25" s="2">
        <f>MAX('Pouso Alegre 01'!$E29,'Pouso Alegre 02'!$E29,'Pouso Alegre 03'!$E29)</f>
        <v>65</v>
      </c>
      <c r="G25" s="2">
        <f>MIN('Pouso Alegre 01'!$E29,'Pouso Alegre 02'!$E29,'Pouso Alegre 03'!$E29)</f>
        <v>0</v>
      </c>
      <c r="H25" s="2">
        <f>MEDIAN('Pouso Alegre 01'!$E29,'Pouso Alegre 02'!$E29,'Pouso Alegre 03'!$E29)</f>
        <v>32.5</v>
      </c>
      <c r="I25" s="36">
        <f>AVEDEV('Pouso Alegre 01'!$E29,'Pouso Alegre 02'!$E29,'Pouso Alegre 03'!$E29)</f>
        <v>32.5</v>
      </c>
      <c r="J25" s="36">
        <f>_xlfn.STDEV.S('Pouso Alegre 01'!$E29,'Pouso Alegre 02'!$E29,'Pouso Alegre 03'!$E29)</f>
        <v>45.961940777125591</v>
      </c>
      <c r="K25" s="36">
        <f>_xlfn.VAR.S('Pouso Alegre 01'!$E29,'Pouso Alegre 02'!$E29,'Pouso Alegre 03'!$E29)</f>
        <v>2112.5</v>
      </c>
    </row>
    <row r="26" spans="2:11" x14ac:dyDescent="0.25">
      <c r="B26" s="34">
        <f t="shared" si="0"/>
        <v>21</v>
      </c>
      <c r="C26" s="34" t="s">
        <v>156</v>
      </c>
      <c r="D26" s="34" t="s">
        <v>15</v>
      </c>
      <c r="E26" s="2">
        <f>AVERAGE('Pouso Alegre 01'!$E30,'Pouso Alegre 02'!$E30,'Pouso Alegre 03'!$E30)</f>
        <v>5.1266666666666669</v>
      </c>
      <c r="F26" s="2">
        <f>MAX('Pouso Alegre 01'!$E30,'Pouso Alegre 02'!$E30,'Pouso Alegre 03'!$E30)</f>
        <v>6.99</v>
      </c>
      <c r="G26" s="2">
        <f>MIN('Pouso Alegre 01'!$E30,'Pouso Alegre 02'!$E30,'Pouso Alegre 03'!$E30)</f>
        <v>3.49</v>
      </c>
      <c r="H26" s="2">
        <f>MEDIAN('Pouso Alegre 01'!$E30,'Pouso Alegre 02'!$E30,'Pouso Alegre 03'!$E30)</f>
        <v>4.9000000000000004</v>
      </c>
      <c r="I26" s="36">
        <f>AVEDEV('Pouso Alegre 01'!$E30,'Pouso Alegre 02'!$E30,'Pouso Alegre 03'!$E30)</f>
        <v>1.2422222222222221</v>
      </c>
      <c r="J26" s="36">
        <f>_xlfn.STDEV.S('Pouso Alegre 01'!$E30,'Pouso Alegre 02'!$E30,'Pouso Alegre 03'!$E30)</f>
        <v>1.7609751086637597</v>
      </c>
      <c r="K26" s="36">
        <f>_xlfn.VAR.S('Pouso Alegre 01'!$E30,'Pouso Alegre 02'!$E30,'Pouso Alegre 03'!$E30)</f>
        <v>3.1010333333333406</v>
      </c>
    </row>
    <row r="27" spans="2:11" x14ac:dyDescent="0.25">
      <c r="B27" s="34">
        <f t="shared" si="0"/>
        <v>22</v>
      </c>
      <c r="C27" s="34" t="s">
        <v>157</v>
      </c>
      <c r="D27" s="34" t="s">
        <v>15</v>
      </c>
      <c r="E27" s="2">
        <f>AVERAGE('Pouso Alegre 01'!$E31,'Pouso Alegre 02'!$E31,'Pouso Alegre 03'!$E31)</f>
        <v>2.16</v>
      </c>
      <c r="F27" s="2">
        <f>MAX('Pouso Alegre 01'!$E31,'Pouso Alegre 02'!$E31,'Pouso Alegre 03'!$E31)</f>
        <v>2.99</v>
      </c>
      <c r="G27" s="2">
        <f>MIN('Pouso Alegre 01'!$E31,'Pouso Alegre 02'!$E31,'Pouso Alegre 03'!$E31)</f>
        <v>1.59</v>
      </c>
      <c r="H27" s="2">
        <f>MEDIAN('Pouso Alegre 01'!$E31,'Pouso Alegre 02'!$E31,'Pouso Alegre 03'!$E31)</f>
        <v>1.9</v>
      </c>
      <c r="I27" s="36">
        <f>AVEDEV('Pouso Alegre 01'!$E31,'Pouso Alegre 02'!$E31,'Pouso Alegre 03'!$E31)</f>
        <v>0.55333333333333345</v>
      </c>
      <c r="J27" s="36">
        <f>_xlfn.STDEV.S('Pouso Alegre 01'!$E31,'Pouso Alegre 02'!$E31,'Pouso Alegre 03'!$E31)</f>
        <v>0.73532305825398903</v>
      </c>
      <c r="K27" s="36">
        <f>_xlfn.VAR.S('Pouso Alegre 01'!$E31,'Pouso Alegre 02'!$E31,'Pouso Alegre 03'!$E31)</f>
        <v>0.54069999999999929</v>
      </c>
    </row>
    <row r="28" spans="2:11" x14ac:dyDescent="0.25">
      <c r="B28" s="34">
        <f>B27+1</f>
        <v>23</v>
      </c>
      <c r="C28" s="34" t="s">
        <v>158</v>
      </c>
      <c r="D28" s="34" t="s">
        <v>18</v>
      </c>
      <c r="E28" s="2">
        <f>AVERAGE('Pouso Alegre 01'!$E32,'Pouso Alegre 02'!$E32,'Pouso Alegre 03'!$E32)</f>
        <v>1.1950000000000001</v>
      </c>
      <c r="F28" s="2">
        <f>MAX('Pouso Alegre 01'!$E32,'Pouso Alegre 02'!$E32,'Pouso Alegre 03'!$E32)</f>
        <v>2.39</v>
      </c>
      <c r="G28" s="2">
        <f>MIN('Pouso Alegre 01'!$E32,'Pouso Alegre 02'!$E32,'Pouso Alegre 03'!$E32)</f>
        <v>0</v>
      </c>
      <c r="H28" s="2">
        <f>MEDIAN('Pouso Alegre 01'!$E32,'Pouso Alegre 02'!$E32,'Pouso Alegre 03'!$E32)</f>
        <v>1.1950000000000001</v>
      </c>
      <c r="I28" s="36">
        <f>AVEDEV('Pouso Alegre 01'!$E32,'Pouso Alegre 02'!$E32,'Pouso Alegre 03'!$E32)</f>
        <v>1.1950000000000001</v>
      </c>
      <c r="J28" s="36">
        <f>_xlfn.STDEV.S('Pouso Alegre 01'!$E32,'Pouso Alegre 02'!$E32,'Pouso Alegre 03'!$E32)</f>
        <v>1.6899852070358485</v>
      </c>
      <c r="K28" s="36">
        <f>_xlfn.VAR.S('Pouso Alegre 01'!$E32,'Pouso Alegre 02'!$E32,'Pouso Alegre 03'!$E32)</f>
        <v>2.8560500000000002</v>
      </c>
    </row>
    <row r="29" spans="2:11" x14ac:dyDescent="0.25">
      <c r="B29" s="34">
        <f t="shared" si="0"/>
        <v>24</v>
      </c>
      <c r="C29" s="34" t="s">
        <v>159</v>
      </c>
      <c r="D29" s="34" t="s">
        <v>15</v>
      </c>
      <c r="E29" s="2">
        <f>AVERAGE('Pouso Alegre 01'!$E33,'Pouso Alegre 02'!$E33,'Pouso Alegre 03'!$E33)</f>
        <v>1.96</v>
      </c>
      <c r="F29" s="2">
        <f>MAX('Pouso Alegre 01'!$E33,'Pouso Alegre 02'!$E33,'Pouso Alegre 03'!$E33)</f>
        <v>2.5</v>
      </c>
      <c r="G29" s="2">
        <f>MIN('Pouso Alegre 01'!$E33,'Pouso Alegre 02'!$E33,'Pouso Alegre 03'!$E33)</f>
        <v>1.39</v>
      </c>
      <c r="H29" s="2">
        <f>MEDIAN('Pouso Alegre 01'!$E33,'Pouso Alegre 02'!$E33,'Pouso Alegre 03'!$E33)</f>
        <v>1.99</v>
      </c>
      <c r="I29" s="36">
        <f>AVEDEV('Pouso Alegre 01'!$E33,'Pouso Alegre 02'!$E33,'Pouso Alegre 03'!$E33)</f>
        <v>0.38000000000000006</v>
      </c>
      <c r="J29" s="36">
        <f>_xlfn.STDEV.S('Pouso Alegre 01'!$E33,'Pouso Alegre 02'!$E33,'Pouso Alegre 03'!$E33)</f>
        <v>0.55560777532356398</v>
      </c>
      <c r="K29" s="36">
        <f>_xlfn.VAR.S('Pouso Alegre 01'!$E33,'Pouso Alegre 02'!$E33,'Pouso Alegre 03'!$E33)</f>
        <v>0.30869999999999997</v>
      </c>
    </row>
    <row r="30" spans="2:11" x14ac:dyDescent="0.25">
      <c r="B30" s="34">
        <f t="shared" si="0"/>
        <v>25</v>
      </c>
      <c r="C30" s="34" t="s">
        <v>168</v>
      </c>
      <c r="D30" s="34" t="s">
        <v>15</v>
      </c>
      <c r="E30" s="2">
        <f>AVERAGE('Pouso Alegre 01'!$E34,'Pouso Alegre 02'!$E34,'Pouso Alegre 03'!$E34)</f>
        <v>1.96</v>
      </c>
      <c r="F30" s="2">
        <f>MAX('Pouso Alegre 01'!$E34,'Pouso Alegre 02'!$E34,'Pouso Alegre 03'!$E34)</f>
        <v>2.5</v>
      </c>
      <c r="G30" s="2">
        <f>MIN('Pouso Alegre 01'!$E34,'Pouso Alegre 02'!$E34,'Pouso Alegre 03'!$E34)</f>
        <v>1.39</v>
      </c>
      <c r="H30" s="2">
        <f>MEDIAN('Pouso Alegre 01'!$E34,'Pouso Alegre 02'!$E34,'Pouso Alegre 03'!$E34)</f>
        <v>1.99</v>
      </c>
      <c r="I30" s="36">
        <f>AVEDEV('Pouso Alegre 01'!$E34,'Pouso Alegre 02'!$E34,'Pouso Alegre 03'!$E34)</f>
        <v>0.38000000000000006</v>
      </c>
      <c r="J30" s="36">
        <f>_xlfn.STDEV.S('Pouso Alegre 01'!$E34,'Pouso Alegre 02'!$E34,'Pouso Alegre 03'!$E34)</f>
        <v>0.55560777532356398</v>
      </c>
      <c r="K30" s="36">
        <f>_xlfn.VAR.S('Pouso Alegre 01'!$E34,'Pouso Alegre 02'!$E34,'Pouso Alegre 03'!$E34)</f>
        <v>0.30869999999999997</v>
      </c>
    </row>
    <row r="31" spans="2:11" x14ac:dyDescent="0.25">
      <c r="B31" s="34">
        <f t="shared" si="0"/>
        <v>26</v>
      </c>
      <c r="C31" s="34" t="s">
        <v>169</v>
      </c>
      <c r="D31" s="34" t="s">
        <v>15</v>
      </c>
      <c r="E31" s="2">
        <f>AVERAGE('Pouso Alegre 01'!$E35,'Pouso Alegre 02'!$E35,'Pouso Alegre 03'!$E35)</f>
        <v>6.8266666666666671</v>
      </c>
      <c r="F31" s="2">
        <f>MAX('Pouso Alegre 01'!$E35,'Pouso Alegre 02'!$E35,'Pouso Alegre 03'!$E35)</f>
        <v>7.49</v>
      </c>
      <c r="G31" s="2">
        <f>MIN('Pouso Alegre 01'!$E35,'Pouso Alegre 02'!$E35,'Pouso Alegre 03'!$E35)</f>
        <v>6</v>
      </c>
      <c r="H31" s="2">
        <f>MEDIAN('Pouso Alegre 01'!$E35,'Pouso Alegre 02'!$E35,'Pouso Alegre 03'!$E35)</f>
        <v>6.99</v>
      </c>
      <c r="I31" s="36">
        <f>AVEDEV('Pouso Alegre 01'!$E35,'Pouso Alegre 02'!$E35,'Pouso Alegre 03'!$E35)</f>
        <v>0.55111111111111111</v>
      </c>
      <c r="J31" s="36">
        <f>_xlfn.STDEV.S('Pouso Alegre 01'!$E35,'Pouso Alegre 02'!$E35,'Pouso Alegre 03'!$E35)</f>
        <v>0.75830952343573632</v>
      </c>
      <c r="K31" s="36">
        <f>_xlfn.VAR.S('Pouso Alegre 01'!$E35,'Pouso Alegre 02'!$E35,'Pouso Alegre 03'!$E35)</f>
        <v>0.57503333333333351</v>
      </c>
    </row>
    <row r="32" spans="2:11" x14ac:dyDescent="0.25">
      <c r="B32" s="34">
        <f t="shared" si="0"/>
        <v>27</v>
      </c>
      <c r="C32" s="34" t="s">
        <v>201</v>
      </c>
      <c r="D32" s="34" t="s">
        <v>15</v>
      </c>
      <c r="E32" s="2">
        <f>AVERAGE('Pouso Alegre 01'!$E36,'Pouso Alegre 02'!$E36,'Pouso Alegre 03'!$E36)</f>
        <v>18.32</v>
      </c>
      <c r="F32" s="2">
        <f>MAX('Pouso Alegre 01'!$E36,'Pouso Alegre 02'!$E36,'Pouso Alegre 03'!$E36)</f>
        <v>36.64</v>
      </c>
      <c r="G32" s="2">
        <f>MIN('Pouso Alegre 01'!$E36,'Pouso Alegre 02'!$E36,'Pouso Alegre 03'!$E36)</f>
        <v>0</v>
      </c>
      <c r="H32" s="2">
        <f>MEDIAN('Pouso Alegre 01'!$E36,'Pouso Alegre 02'!$E36,'Pouso Alegre 03'!$E36)</f>
        <v>18.32</v>
      </c>
      <c r="I32" s="36">
        <f>AVEDEV('Pouso Alegre 01'!$E36,'Pouso Alegre 02'!$E36,'Pouso Alegre 03'!$E36)</f>
        <v>18.32</v>
      </c>
      <c r="J32" s="36">
        <f>_xlfn.STDEV.S('Pouso Alegre 01'!$E36,'Pouso Alegre 02'!$E36,'Pouso Alegre 03'!$E36)</f>
        <v>25.908392462675103</v>
      </c>
      <c r="K32" s="36">
        <f>_xlfn.VAR.S('Pouso Alegre 01'!$E36,'Pouso Alegre 02'!$E36,'Pouso Alegre 03'!$E36)</f>
        <v>671.24480000000005</v>
      </c>
    </row>
    <row r="33" spans="2:11" x14ac:dyDescent="0.25">
      <c r="B33" s="34">
        <f t="shared" si="0"/>
        <v>28</v>
      </c>
      <c r="C33" s="5" t="s">
        <v>200</v>
      </c>
      <c r="D33" s="34" t="s">
        <v>15</v>
      </c>
      <c r="E33" s="2">
        <f>AVERAGE('Pouso Alegre 01'!$E37,'Pouso Alegre 02'!$E37,'Pouso Alegre 03'!$E37)</f>
        <v>28.99</v>
      </c>
      <c r="F33" s="2">
        <f>MAX('Pouso Alegre 01'!$E37,'Pouso Alegre 02'!$E37,'Pouso Alegre 03'!$E37)</f>
        <v>32.979999999999997</v>
      </c>
      <c r="G33" s="2">
        <f>MIN('Pouso Alegre 01'!$E37,'Pouso Alegre 02'!$E37,'Pouso Alegre 03'!$E37)</f>
        <v>25</v>
      </c>
      <c r="H33" s="2">
        <f>MEDIAN('Pouso Alegre 01'!$E37,'Pouso Alegre 02'!$E37,'Pouso Alegre 03'!$E37)</f>
        <v>28.99</v>
      </c>
      <c r="I33" s="36">
        <f>AVEDEV('Pouso Alegre 01'!$E37,'Pouso Alegre 02'!$E37,'Pouso Alegre 03'!$E37)</f>
        <v>3.9899999999999984</v>
      </c>
      <c r="J33" s="36">
        <f>_xlfn.STDEV.S('Pouso Alegre 01'!$E37,'Pouso Alegre 02'!$E37,'Pouso Alegre 03'!$E37)</f>
        <v>5.6427121138686376</v>
      </c>
      <c r="K33" s="36">
        <f>_xlfn.VAR.S('Pouso Alegre 01'!$E37,'Pouso Alegre 02'!$E37,'Pouso Alegre 03'!$E37)</f>
        <v>31.840199999999868</v>
      </c>
    </row>
    <row r="34" spans="2:11" x14ac:dyDescent="0.25">
      <c r="B34" s="34">
        <f t="shared" si="0"/>
        <v>29</v>
      </c>
      <c r="C34" s="34" t="s">
        <v>160</v>
      </c>
      <c r="D34" s="34" t="s">
        <v>15</v>
      </c>
      <c r="E34" s="2">
        <f>AVERAGE('Pouso Alegre 01'!$E38,'Pouso Alegre 02'!$E38,'Pouso Alegre 03'!$E38)</f>
        <v>16.616666666666664</v>
      </c>
      <c r="F34" s="2">
        <f>MAX('Pouso Alegre 01'!$E38,'Pouso Alegre 02'!$E38,'Pouso Alegre 03'!$E38)</f>
        <v>20.2</v>
      </c>
      <c r="G34" s="2">
        <f>MIN('Pouso Alegre 01'!$E38,'Pouso Alegre 02'!$E38,'Pouso Alegre 03'!$E38)</f>
        <v>13.05</v>
      </c>
      <c r="H34" s="2">
        <f>MEDIAN('Pouso Alegre 01'!$E38,'Pouso Alegre 02'!$E38,'Pouso Alegre 03'!$E38)</f>
        <v>16.600000000000001</v>
      </c>
      <c r="I34" s="36">
        <f>AVEDEV('Pouso Alegre 01'!$E38,'Pouso Alegre 02'!$E38,'Pouso Alegre 03'!$E38)</f>
        <v>2.3888888888888871</v>
      </c>
      <c r="J34" s="36">
        <f>_xlfn.STDEV.S('Pouso Alegre 01'!$E38,'Pouso Alegre 02'!$E38,'Pouso Alegre 03'!$E38)</f>
        <v>3.57502913741041</v>
      </c>
      <c r="K34" s="36">
        <f>_xlfn.VAR.S('Pouso Alegre 01'!$E38,'Pouso Alegre 02'!$E38,'Pouso Alegre 03'!$E38)</f>
        <v>12.780833333333419</v>
      </c>
    </row>
    <row r="35" spans="2:11" x14ac:dyDescent="0.25">
      <c r="B35" s="34">
        <f t="shared" si="0"/>
        <v>30</v>
      </c>
      <c r="C35" s="34" t="s">
        <v>202</v>
      </c>
      <c r="D35" s="34" t="s">
        <v>15</v>
      </c>
      <c r="E35" s="2">
        <f>AVERAGE('Pouso Alegre 01'!$E39,'Pouso Alegre 02'!$E39,'Pouso Alegre 03'!$E39)</f>
        <v>10.959999999999999</v>
      </c>
      <c r="F35" s="2">
        <f>MAX('Pouso Alegre 01'!$E39,'Pouso Alegre 02'!$E39,'Pouso Alegre 03'!$E39)</f>
        <v>14.99</v>
      </c>
      <c r="G35" s="2">
        <f>MIN('Pouso Alegre 01'!$E39,'Pouso Alegre 02'!$E39,'Pouso Alegre 03'!$E39)</f>
        <v>7.89</v>
      </c>
      <c r="H35" s="2">
        <f>MEDIAN('Pouso Alegre 01'!$E39,'Pouso Alegre 02'!$E39,'Pouso Alegre 03'!$E39)</f>
        <v>10</v>
      </c>
      <c r="I35" s="36">
        <f>AVEDEV('Pouso Alegre 01'!$E39,'Pouso Alegre 02'!$E39,'Pouso Alegre 03'!$E39)</f>
        <v>2.6866666666666661</v>
      </c>
      <c r="J35" s="36">
        <f>_xlfn.STDEV.S('Pouso Alegre 01'!$E39,'Pouso Alegre 02'!$E39,'Pouso Alegre 03'!$E39)</f>
        <v>3.6460526600695249</v>
      </c>
      <c r="K35" s="36">
        <f>_xlfn.VAR.S('Pouso Alegre 01'!$E39,'Pouso Alegre 02'!$E39,'Pouso Alegre 03'!$E39)</f>
        <v>13.293700000000058</v>
      </c>
    </row>
    <row r="36" spans="2:11" x14ac:dyDescent="0.25">
      <c r="B36" s="34">
        <f t="shared" si="0"/>
        <v>31</v>
      </c>
      <c r="C36" s="34" t="s">
        <v>203</v>
      </c>
      <c r="D36" s="34" t="s">
        <v>19</v>
      </c>
      <c r="E36" s="2">
        <f>AVERAGE('Pouso Alegre 01'!$E40,'Pouso Alegre 02'!$E40,'Pouso Alegre 03'!$E40)</f>
        <v>11.25</v>
      </c>
      <c r="F36" s="2">
        <f>MAX('Pouso Alegre 01'!$E40,'Pouso Alegre 02'!$E40,'Pouso Alegre 03'!$E40)</f>
        <v>22.5</v>
      </c>
      <c r="G36" s="2">
        <f>MIN('Pouso Alegre 01'!$E40,'Pouso Alegre 02'!$E40,'Pouso Alegre 03'!$E40)</f>
        <v>0</v>
      </c>
      <c r="H36" s="2">
        <f>MEDIAN('Pouso Alegre 01'!$E40,'Pouso Alegre 02'!$E40,'Pouso Alegre 03'!$E40)</f>
        <v>11.25</v>
      </c>
      <c r="I36" s="36">
        <f>AVEDEV('Pouso Alegre 01'!$E40,'Pouso Alegre 02'!$E40,'Pouso Alegre 03'!$E40)</f>
        <v>11.25</v>
      </c>
      <c r="J36" s="36">
        <f>_xlfn.STDEV.S('Pouso Alegre 01'!$E40,'Pouso Alegre 02'!$E40,'Pouso Alegre 03'!$E40)</f>
        <v>15.90990257669732</v>
      </c>
      <c r="K36" s="36">
        <f>_xlfn.VAR.S('Pouso Alegre 01'!$E40,'Pouso Alegre 02'!$E40,'Pouso Alegre 03'!$E40)</f>
        <v>253.125</v>
      </c>
    </row>
    <row r="37" spans="2:11" x14ac:dyDescent="0.25">
      <c r="B37" s="34">
        <f t="shared" si="0"/>
        <v>32</v>
      </c>
      <c r="C37" s="34" t="s">
        <v>161</v>
      </c>
      <c r="D37" s="34" t="s">
        <v>19</v>
      </c>
      <c r="E37" s="2">
        <f>AVERAGE('Pouso Alegre 01'!$E41,'Pouso Alegre 02'!$E41,'Pouso Alegre 03'!$E41)</f>
        <v>3.5933333333333337</v>
      </c>
      <c r="F37" s="2">
        <f>MAX('Pouso Alegre 01'!$E41,'Pouso Alegre 02'!$E41,'Pouso Alegre 03'!$E41)</f>
        <v>4.49</v>
      </c>
      <c r="G37" s="2">
        <f>MIN('Pouso Alegre 01'!$E41,'Pouso Alegre 02'!$E41,'Pouso Alegre 03'!$E41)</f>
        <v>2.79</v>
      </c>
      <c r="H37" s="2">
        <f>MEDIAN('Pouso Alegre 01'!$E41,'Pouso Alegre 02'!$E41,'Pouso Alegre 03'!$E41)</f>
        <v>3.5</v>
      </c>
      <c r="I37" s="36">
        <f>AVEDEV('Pouso Alegre 01'!$E41,'Pouso Alegre 02'!$E41,'Pouso Alegre 03'!$E41)</f>
        <v>0.59777777777777796</v>
      </c>
      <c r="J37" s="36">
        <f>_xlfn.STDEV.S('Pouso Alegre 01'!$E41,'Pouso Alegre 02'!$E41,'Pouso Alegre 03'!$E41)</f>
        <v>0.85383448825479646</v>
      </c>
      <c r="K37" s="36">
        <f>_xlfn.VAR.S('Pouso Alegre 01'!$E41,'Pouso Alegre 02'!$E41,'Pouso Alegre 03'!$E41)</f>
        <v>0.72903333333333009</v>
      </c>
    </row>
    <row r="38" spans="2:11" x14ac:dyDescent="0.25">
      <c r="B38" s="34">
        <f t="shared" si="0"/>
        <v>33</v>
      </c>
      <c r="C38" s="34" t="s">
        <v>162</v>
      </c>
      <c r="D38" s="34" t="s">
        <v>19</v>
      </c>
      <c r="E38" s="2">
        <f>AVERAGE('Pouso Alegre 01'!$E42,'Pouso Alegre 02'!$E42,'Pouso Alegre 03'!$E42)</f>
        <v>11.21</v>
      </c>
      <c r="F38" s="2">
        <f>MAX('Pouso Alegre 01'!$E42,'Pouso Alegre 02'!$E42,'Pouso Alegre 03'!$E42)</f>
        <v>15</v>
      </c>
      <c r="G38" s="2">
        <f>MIN('Pouso Alegre 01'!$E42,'Pouso Alegre 02'!$E42,'Pouso Alegre 03'!$E42)</f>
        <v>7</v>
      </c>
      <c r="H38" s="2">
        <f>MEDIAN('Pouso Alegre 01'!$E42,'Pouso Alegre 02'!$E42,'Pouso Alegre 03'!$E42)</f>
        <v>11.63</v>
      </c>
      <c r="I38" s="36">
        <f>AVEDEV('Pouso Alegre 01'!$E42,'Pouso Alegre 02'!$E42,'Pouso Alegre 03'!$E42)</f>
        <v>2.8066666666666666</v>
      </c>
      <c r="J38" s="36">
        <f>_xlfn.STDEV.S('Pouso Alegre 01'!$E42,'Pouso Alegre 02'!$E42,'Pouso Alegre 03'!$E42)</f>
        <v>4.0165034544986993</v>
      </c>
      <c r="K38" s="36">
        <f>_xlfn.VAR.S('Pouso Alegre 01'!$E42,'Pouso Alegre 02'!$E42,'Pouso Alegre 03'!$E42)</f>
        <v>16.132299999999987</v>
      </c>
    </row>
    <row r="39" spans="2:11" x14ac:dyDescent="0.25">
      <c r="B39" s="34">
        <f t="shared" si="0"/>
        <v>34</v>
      </c>
      <c r="C39" s="34" t="s">
        <v>163</v>
      </c>
      <c r="D39" s="34" t="s">
        <v>19</v>
      </c>
      <c r="E39" s="2">
        <f>AVERAGE('Pouso Alegre 01'!$E43,'Pouso Alegre 02'!$E43,'Pouso Alegre 03'!$E43)</f>
        <v>4.0933333333333337</v>
      </c>
      <c r="F39" s="2">
        <f>MAX('Pouso Alegre 01'!$E43,'Pouso Alegre 02'!$E43,'Pouso Alegre 03'!$E43)</f>
        <v>4.99</v>
      </c>
      <c r="G39" s="2">
        <f>MIN('Pouso Alegre 01'!$E43,'Pouso Alegre 02'!$E43,'Pouso Alegre 03'!$E43)</f>
        <v>3.5</v>
      </c>
      <c r="H39" s="2">
        <f>MEDIAN('Pouso Alegre 01'!$E43,'Pouso Alegre 02'!$E43,'Pouso Alegre 03'!$E43)</f>
        <v>3.79</v>
      </c>
      <c r="I39" s="36">
        <f>AVEDEV('Pouso Alegre 01'!$E43,'Pouso Alegre 02'!$E43,'Pouso Alegre 03'!$E43)</f>
        <v>0.59777777777777796</v>
      </c>
      <c r="J39" s="36">
        <f>_xlfn.STDEV.S('Pouso Alegre 01'!$E43,'Pouso Alegre 02'!$E43,'Pouso Alegre 03'!$E43)</f>
        <v>0.7899578047803143</v>
      </c>
      <c r="K39" s="36">
        <f>_xlfn.VAR.S('Pouso Alegre 01'!$E43,'Pouso Alegre 02'!$E43,'Pouso Alegre 03'!$E43)</f>
        <v>0.62403333333333322</v>
      </c>
    </row>
    <row r="40" spans="2:11" x14ac:dyDescent="0.25">
      <c r="B40" s="34">
        <f t="shared" si="0"/>
        <v>35</v>
      </c>
      <c r="C40" s="34" t="s">
        <v>164</v>
      </c>
      <c r="D40" s="34" t="s">
        <v>196</v>
      </c>
      <c r="E40" s="2">
        <f>AVERAGE('Pouso Alegre 01'!$E44,'Pouso Alegre 02'!$E44,'Pouso Alegre 03'!$E44)</f>
        <v>3.6266666666666669</v>
      </c>
      <c r="F40" s="2">
        <f>MAX('Pouso Alegre 01'!$E44,'Pouso Alegre 02'!$E44,'Pouso Alegre 03'!$E44)</f>
        <v>4</v>
      </c>
      <c r="G40" s="2">
        <f>MIN('Pouso Alegre 01'!$E44,'Pouso Alegre 02'!$E44,'Pouso Alegre 03'!$E44)</f>
        <v>3.39</v>
      </c>
      <c r="H40" s="2">
        <f>MEDIAN('Pouso Alegre 01'!$E44,'Pouso Alegre 02'!$E44,'Pouso Alegre 03'!$E44)</f>
        <v>3.49</v>
      </c>
      <c r="I40" s="36">
        <f>AVEDEV('Pouso Alegre 01'!$E44,'Pouso Alegre 02'!$E44,'Pouso Alegre 03'!$E44)</f>
        <v>0.24888888888888885</v>
      </c>
      <c r="J40" s="36">
        <f>_xlfn.STDEV.S('Pouso Alegre 01'!$E44,'Pouso Alegre 02'!$E44,'Pouso Alegre 03'!$E44)</f>
        <v>0.32715949219506574</v>
      </c>
      <c r="K40" s="36">
        <f>_xlfn.VAR.S('Pouso Alegre 01'!$E44,'Pouso Alegre 02'!$E44,'Pouso Alegre 03'!$E44)</f>
        <v>0.10703333333333327</v>
      </c>
    </row>
    <row r="41" spans="2:11" x14ac:dyDescent="0.25">
      <c r="B41" s="34">
        <f t="shared" si="0"/>
        <v>36</v>
      </c>
      <c r="C41" s="34" t="s">
        <v>165</v>
      </c>
      <c r="D41" s="34" t="s">
        <v>19</v>
      </c>
      <c r="E41" s="2">
        <f>AVERAGE('Pouso Alegre 01'!$E45,'Pouso Alegre 02'!$E45,'Pouso Alegre 03'!$E45)</f>
        <v>9.2999999999999989</v>
      </c>
      <c r="F41" s="2">
        <f>MAX('Pouso Alegre 01'!$E45,'Pouso Alegre 02'!$E45,'Pouso Alegre 03'!$E45)</f>
        <v>9.9700000000000006</v>
      </c>
      <c r="G41" s="2">
        <f>MIN('Pouso Alegre 01'!$E45,'Pouso Alegre 02'!$E45,'Pouso Alegre 03'!$E45)</f>
        <v>8.33</v>
      </c>
      <c r="H41" s="2">
        <f>MEDIAN('Pouso Alegre 01'!$E45,'Pouso Alegre 02'!$E45,'Pouso Alegre 03'!$E45)</f>
        <v>9.6</v>
      </c>
      <c r="I41" s="36">
        <f>AVEDEV('Pouso Alegre 01'!$E45,'Pouso Alegre 02'!$E45,'Pouso Alegre 03'!$E45)</f>
        <v>0.64666666666666706</v>
      </c>
      <c r="J41" s="36">
        <f>_xlfn.STDEV.S('Pouso Alegre 01'!$E45,'Pouso Alegre 02'!$E45,'Pouso Alegre 03'!$E45)</f>
        <v>0.86017440092111563</v>
      </c>
      <c r="K41" s="36">
        <f>_xlfn.VAR.S('Pouso Alegre 01'!$E45,'Pouso Alegre 02'!$E45,'Pouso Alegre 03'!$E45)</f>
        <v>0.73990000000000022</v>
      </c>
    </row>
    <row r="42" spans="2:11" x14ac:dyDescent="0.25">
      <c r="B42" s="34">
        <f t="shared" si="0"/>
        <v>37</v>
      </c>
      <c r="C42" s="34" t="s">
        <v>166</v>
      </c>
      <c r="D42" s="34" t="s">
        <v>19</v>
      </c>
      <c r="E42" s="2">
        <f>AVERAGE('Pouso Alegre 01'!$E46,'Pouso Alegre 02'!$E46,'Pouso Alegre 03'!$E46)</f>
        <v>10.206666666666667</v>
      </c>
      <c r="F42" s="2">
        <f>MAX('Pouso Alegre 01'!$E46,'Pouso Alegre 02'!$E46,'Pouso Alegre 03'!$E46)</f>
        <v>11.63</v>
      </c>
      <c r="G42" s="2">
        <f>MIN('Pouso Alegre 01'!$E46,'Pouso Alegre 02'!$E46,'Pouso Alegre 03'!$E46)</f>
        <v>8.99</v>
      </c>
      <c r="H42" s="2">
        <f>MEDIAN('Pouso Alegre 01'!$E46,'Pouso Alegre 02'!$E46,'Pouso Alegre 03'!$E46)</f>
        <v>10</v>
      </c>
      <c r="I42" s="36">
        <f>AVEDEV('Pouso Alegre 01'!$E46,'Pouso Alegre 02'!$E46,'Pouso Alegre 03'!$E46)</f>
        <v>0.94888888888888923</v>
      </c>
      <c r="J42" s="36">
        <f>_xlfn.STDEV.S('Pouso Alegre 01'!$E46,'Pouso Alegre 02'!$E46,'Pouso Alegre 03'!$E46)</f>
        <v>1.3320785762609308</v>
      </c>
      <c r="K42" s="36">
        <f>_xlfn.VAR.S('Pouso Alegre 01'!$E46,'Pouso Alegre 02'!$E46,'Pouso Alegre 03'!$E46)</f>
        <v>1.7744333333333486</v>
      </c>
    </row>
  </sheetData>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zoomScale="80" zoomScaleNormal="80" workbookViewId="0">
      <selection activeCell="J29" sqref="J29"/>
    </sheetView>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6.42578125" customWidth="1"/>
    <col min="11" max="11" width="12.42578125" customWidth="1"/>
  </cols>
  <sheetData>
    <row r="1" spans="2:11" ht="15.75" thickBot="1" x14ac:dyDescent="0.3">
      <c r="C1" s="5"/>
    </row>
    <row r="2" spans="2:11" ht="15.75" thickBot="1" x14ac:dyDescent="0.3">
      <c r="B2" s="32" t="s">
        <v>8</v>
      </c>
      <c r="C2" s="33" t="s">
        <v>193</v>
      </c>
      <c r="D2" s="31"/>
    </row>
    <row r="3" spans="2:11" x14ac:dyDescent="0.25">
      <c r="C3" s="5"/>
    </row>
    <row r="4" spans="2:11" x14ac:dyDescent="0.25">
      <c r="C4" s="5"/>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AVERAGE('Ouro Fino 01'!$E10,'Ouro Fino 02'!$E10,'Ouro Fino 03'!$E10)</f>
        <v>2.25</v>
      </c>
      <c r="F6" s="2">
        <f>MAX('Ouro Fino 01'!$E10,'Ouro Fino 02'!$E10,'Ouro Fino 03'!$E10)</f>
        <v>3</v>
      </c>
      <c r="G6" s="2">
        <f>MIN('Ouro Fino 01'!$E10,'Ouro Fino 02'!$E10,'Ouro Fino 03'!$E10)</f>
        <v>1.5</v>
      </c>
      <c r="H6" s="2">
        <f>MEDIAN('Ouro Fino 01'!$E10,'Ouro Fino 02'!$E10,'Ouro Fino 03'!$E10)</f>
        <v>2.25</v>
      </c>
      <c r="I6" s="36">
        <f>AVEDEV('Ouro Fino 01'!$E10,'Ouro Fino 02'!$E10,'Ouro Fino 03'!$E10)</f>
        <v>0.75</v>
      </c>
      <c r="J6" s="36">
        <f>_xlfn.STDEV.S('Ouro Fino 01'!$E10,'Ouro Fino 02'!$E10,'Ouro Fino 03'!$E10)</f>
        <v>1.0606601717798212</v>
      </c>
      <c r="K6" s="36">
        <f>_xlfn.VAR.S('Ouro Fino 01'!$E10,'Ouro Fino 02'!$E10,'Ouro Fino 03'!$E10)</f>
        <v>1.125</v>
      </c>
    </row>
    <row r="7" spans="2:11" x14ac:dyDescent="0.25">
      <c r="B7" s="34">
        <f>B6+1</f>
        <v>2</v>
      </c>
      <c r="C7" s="34" t="s">
        <v>140</v>
      </c>
      <c r="D7" s="34" t="s">
        <v>15</v>
      </c>
      <c r="E7" s="2">
        <f>AVERAGE('Ouro Fino 01'!$E11,'Ouro Fino 02'!$E11,'Ouro Fino 03'!$E11)</f>
        <v>3.6300000000000003</v>
      </c>
      <c r="F7" s="2">
        <f>MAX('Ouro Fino 01'!$E11,'Ouro Fino 02'!$E11,'Ouro Fino 03'!$E11)</f>
        <v>4</v>
      </c>
      <c r="G7" s="2">
        <f>MIN('Ouro Fino 01'!$E11,'Ouro Fino 02'!$E11,'Ouro Fino 03'!$E11)</f>
        <v>2.89</v>
      </c>
      <c r="H7" s="2">
        <f>MEDIAN('Ouro Fino 01'!$E11,'Ouro Fino 02'!$E11,'Ouro Fino 03'!$E11)</f>
        <v>4</v>
      </c>
      <c r="I7" s="36">
        <f>AVEDEV('Ouro Fino 01'!$E11,'Ouro Fino 02'!$E11,'Ouro Fino 03'!$E11)</f>
        <v>0.49333333333333318</v>
      </c>
      <c r="J7" s="36">
        <f>_xlfn.STDEV.S('Ouro Fino 01'!$E11,'Ouro Fino 02'!$E11,'Ouro Fino 03'!$E11)</f>
        <v>0.64085879880048346</v>
      </c>
      <c r="K7" s="36">
        <f>_xlfn.VAR.S('Ouro Fino 01'!$E11,'Ouro Fino 02'!$E11,'Ouro Fino 03'!$E11)</f>
        <v>0.41069999999999851</v>
      </c>
    </row>
    <row r="8" spans="2:11" x14ac:dyDescent="0.25">
      <c r="B8" s="34">
        <f t="shared" ref="B8:B42" si="0">B7+1</f>
        <v>3</v>
      </c>
      <c r="C8" s="34" t="s">
        <v>141</v>
      </c>
      <c r="D8" s="34" t="s">
        <v>16</v>
      </c>
      <c r="E8" s="2">
        <f>AVERAGE('Ouro Fino 01'!$E12,'Ouro Fino 02'!$E12,'Ouro Fino 03'!$E12)</f>
        <v>1.7633333333333334</v>
      </c>
      <c r="F8" s="2">
        <f>MAX('Ouro Fino 01'!$E12,'Ouro Fino 02'!$E12,'Ouro Fino 03'!$E12)</f>
        <v>2</v>
      </c>
      <c r="G8" s="2">
        <f>MIN('Ouro Fino 01'!$E12,'Ouro Fino 02'!$E12,'Ouro Fino 03'!$E12)</f>
        <v>1.5</v>
      </c>
      <c r="H8" s="2">
        <f>MEDIAN('Ouro Fino 01'!$E12,'Ouro Fino 02'!$E12,'Ouro Fino 03'!$E12)</f>
        <v>1.79</v>
      </c>
      <c r="I8" s="36">
        <f>AVEDEV('Ouro Fino 01'!$E12,'Ouro Fino 02'!$E12,'Ouro Fino 03'!$E12)</f>
        <v>0.17555555555555555</v>
      </c>
      <c r="J8" s="36">
        <f>_xlfn.STDEV.S('Ouro Fino 01'!$E12,'Ouro Fino 02'!$E12,'Ouro Fino 03'!$E12)</f>
        <v>0.25106440076867387</v>
      </c>
      <c r="K8" s="36">
        <f>_xlfn.VAR.S('Ouro Fino 01'!$E12,'Ouro Fino 02'!$E12,'Ouro Fino 03'!$E12)</f>
        <v>6.3033333333333275E-2</v>
      </c>
    </row>
    <row r="9" spans="2:11" x14ac:dyDescent="0.25">
      <c r="B9" s="34">
        <f t="shared" si="0"/>
        <v>4</v>
      </c>
      <c r="C9" s="34" t="s">
        <v>197</v>
      </c>
      <c r="D9" s="34" t="s">
        <v>15</v>
      </c>
      <c r="E9" s="2">
        <f>AVERAGE('Ouro Fino 01'!$E13,'Ouro Fino 02'!$E13,'Ouro Fino 03'!$E13)</f>
        <v>25.66333333333333</v>
      </c>
      <c r="F9" s="2">
        <f>MAX('Ouro Fino 01'!$E13,'Ouro Fino 02'!$E13,'Ouro Fino 03'!$E13)</f>
        <v>26</v>
      </c>
      <c r="G9" s="2">
        <f>MIN('Ouro Fino 01'!$E13,'Ouro Fino 02'!$E13,'Ouro Fino 03'!$E13)</f>
        <v>25</v>
      </c>
      <c r="H9" s="2">
        <f>MEDIAN('Ouro Fino 01'!$E13,'Ouro Fino 02'!$E13,'Ouro Fino 03'!$E13)</f>
        <v>25.99</v>
      </c>
      <c r="I9" s="36">
        <f>AVEDEV('Ouro Fino 01'!$E13,'Ouro Fino 02'!$E13,'Ouro Fino 03'!$E13)</f>
        <v>0.44222222222222268</v>
      </c>
      <c r="J9" s="36">
        <f>_xlfn.STDEV.S('Ouro Fino 01'!$E13,'Ouro Fino 02'!$E13,'Ouro Fino 03'!$E13)</f>
        <v>0.57448527686384865</v>
      </c>
      <c r="K9" s="36">
        <f>_xlfn.VAR.S('Ouro Fino 01'!$E13,'Ouro Fino 02'!$E13,'Ouro Fino 03'!$E13)</f>
        <v>0.33003333333333285</v>
      </c>
    </row>
    <row r="10" spans="2:11" x14ac:dyDescent="0.25">
      <c r="B10" s="34">
        <f t="shared" si="0"/>
        <v>5</v>
      </c>
      <c r="C10" s="34" t="s">
        <v>198</v>
      </c>
      <c r="D10" s="34" t="s">
        <v>15</v>
      </c>
      <c r="E10" s="2">
        <f>AVERAGE('Ouro Fino 01'!$E14,'Ouro Fino 02'!$E14,'Ouro Fino 03'!$E14)</f>
        <v>18.796666666666667</v>
      </c>
      <c r="F10" s="2">
        <f>MAX('Ouro Fino 01'!$E14,'Ouro Fino 02'!$E14,'Ouro Fino 03'!$E14)</f>
        <v>25</v>
      </c>
      <c r="G10" s="2">
        <f>MIN('Ouro Fino 01'!$E14,'Ouro Fino 02'!$E14,'Ouro Fino 03'!$E14)</f>
        <v>12</v>
      </c>
      <c r="H10" s="2">
        <f>MEDIAN('Ouro Fino 01'!$E14,'Ouro Fino 02'!$E14,'Ouro Fino 03'!$E14)</f>
        <v>19.39</v>
      </c>
      <c r="I10" s="36">
        <f>AVEDEV('Ouro Fino 01'!$E14,'Ouro Fino 02'!$E14,'Ouro Fino 03'!$E14)</f>
        <v>4.5311111111111115</v>
      </c>
      <c r="J10" s="36">
        <f>_xlfn.STDEV.S('Ouro Fino 01'!$E14,'Ouro Fino 02'!$E14,'Ouro Fino 03'!$E14)</f>
        <v>6.5202786239035264</v>
      </c>
      <c r="K10" s="36">
        <f>_xlfn.VAR.S('Ouro Fino 01'!$E14,'Ouro Fino 02'!$E14,'Ouro Fino 03'!$E14)</f>
        <v>42.514033333333259</v>
      </c>
    </row>
    <row r="11" spans="2:11" x14ac:dyDescent="0.25">
      <c r="B11" s="34">
        <f t="shared" si="0"/>
        <v>6</v>
      </c>
      <c r="C11" s="34" t="s">
        <v>142</v>
      </c>
      <c r="D11" s="34" t="s">
        <v>15</v>
      </c>
      <c r="E11" s="2">
        <f>AVERAGE('Ouro Fino 01'!$E15,'Ouro Fino 02'!$E15,'Ouro Fino 03'!$E15)</f>
        <v>3.1633333333333336</v>
      </c>
      <c r="F11" s="2">
        <f>MAX('Ouro Fino 01'!$E15,'Ouro Fino 02'!$E15,'Ouro Fino 03'!$E15)</f>
        <v>3.99</v>
      </c>
      <c r="G11" s="2">
        <f>MIN('Ouro Fino 01'!$E15,'Ouro Fino 02'!$E15,'Ouro Fino 03'!$E15)</f>
        <v>2.5</v>
      </c>
      <c r="H11" s="2">
        <f>MEDIAN('Ouro Fino 01'!$E15,'Ouro Fino 02'!$E15,'Ouro Fino 03'!$E15)</f>
        <v>3</v>
      </c>
      <c r="I11" s="36">
        <f>AVEDEV('Ouro Fino 01'!$E15,'Ouro Fino 02'!$E15,'Ouro Fino 03'!$E15)</f>
        <v>0.55111111111111122</v>
      </c>
      <c r="J11" s="36">
        <f>_xlfn.STDEV.S('Ouro Fino 01'!$E15,'Ouro Fino 02'!$E15,'Ouro Fino 03'!$E15)</f>
        <v>0.75830952343573643</v>
      </c>
      <c r="K11" s="36">
        <f>_xlfn.VAR.S('Ouro Fino 01'!$E15,'Ouro Fino 02'!$E15,'Ouro Fino 03'!$E15)</f>
        <v>0.57503333333333373</v>
      </c>
    </row>
    <row r="12" spans="2:11" x14ac:dyDescent="0.25">
      <c r="B12" s="34">
        <f t="shared" si="0"/>
        <v>7</v>
      </c>
      <c r="C12" s="34" t="s">
        <v>143</v>
      </c>
      <c r="D12" s="34" t="s">
        <v>15</v>
      </c>
      <c r="E12" s="2">
        <f>AVERAGE('Ouro Fino 01'!$E16,'Ouro Fino 02'!$E16,'Ouro Fino 03'!$E16)</f>
        <v>3.4966666666666666</v>
      </c>
      <c r="F12" s="2">
        <f>MAX('Ouro Fino 01'!$E16,'Ouro Fino 02'!$E16,'Ouro Fino 03'!$E16)</f>
        <v>3.99</v>
      </c>
      <c r="G12" s="2">
        <f>MIN('Ouro Fino 01'!$E16,'Ouro Fino 02'!$E16,'Ouro Fino 03'!$E16)</f>
        <v>3</v>
      </c>
      <c r="H12" s="2">
        <f>MEDIAN('Ouro Fino 01'!$E16,'Ouro Fino 02'!$E16,'Ouro Fino 03'!$E16)</f>
        <v>3.5</v>
      </c>
      <c r="I12" s="36">
        <f>AVEDEV('Ouro Fino 01'!$E16,'Ouro Fino 02'!$E16,'Ouro Fino 03'!$E16)</f>
        <v>0.33111111111111119</v>
      </c>
      <c r="J12" s="36">
        <f>_xlfn.STDEV.S('Ouro Fino 01'!$E16,'Ouro Fino 02'!$E16,'Ouro Fino 03'!$E16)</f>
        <v>0.4950084174368507</v>
      </c>
      <c r="K12" s="36">
        <f>_xlfn.VAR.S('Ouro Fino 01'!$E16,'Ouro Fino 02'!$E16,'Ouro Fino 03'!$E16)</f>
        <v>0.24503333333333543</v>
      </c>
    </row>
    <row r="13" spans="2:11" x14ac:dyDescent="0.25">
      <c r="B13" s="34">
        <f t="shared" si="0"/>
        <v>8</v>
      </c>
      <c r="C13" s="34" t="s">
        <v>144</v>
      </c>
      <c r="D13" s="34" t="s">
        <v>15</v>
      </c>
      <c r="E13" s="2">
        <f>AVERAGE('Ouro Fino 01'!$E17,'Ouro Fino 02'!$E17,'Ouro Fino 03'!$E17)</f>
        <v>4.996666666666667</v>
      </c>
      <c r="F13" s="2">
        <f>MAX('Ouro Fino 01'!$E17,'Ouro Fino 02'!$E17,'Ouro Fino 03'!$E17)</f>
        <v>5.99</v>
      </c>
      <c r="G13" s="2">
        <f>MIN('Ouro Fino 01'!$E17,'Ouro Fino 02'!$E17,'Ouro Fino 03'!$E17)</f>
        <v>4</v>
      </c>
      <c r="H13" s="2">
        <f>MEDIAN('Ouro Fino 01'!$E17,'Ouro Fino 02'!$E17,'Ouro Fino 03'!$E17)</f>
        <v>5</v>
      </c>
      <c r="I13" s="36">
        <f>AVEDEV('Ouro Fino 01'!$E17,'Ouro Fino 02'!$E17,'Ouro Fino 03'!$E17)</f>
        <v>0.66444444444444439</v>
      </c>
      <c r="J13" s="36">
        <f>_xlfn.STDEV.S('Ouro Fino 01'!$E17,'Ouro Fino 02'!$E17,'Ouro Fino 03'!$E17)</f>
        <v>0.99500418759587606</v>
      </c>
      <c r="K13" s="36">
        <f>_xlfn.VAR.S('Ouro Fino 01'!$E17,'Ouro Fino 02'!$E17,'Ouro Fino 03'!$E17)</f>
        <v>0.99003333333332932</v>
      </c>
    </row>
    <row r="14" spans="2:11" x14ac:dyDescent="0.25">
      <c r="B14" s="34">
        <f t="shared" si="0"/>
        <v>9</v>
      </c>
      <c r="C14" s="34" t="s">
        <v>145</v>
      </c>
      <c r="D14" s="34" t="s">
        <v>15</v>
      </c>
      <c r="E14" s="2">
        <f>AVERAGE('Ouro Fino 01'!$E18,'Ouro Fino 02'!$E18,'Ouro Fino 03'!$E18)</f>
        <v>2.4966666666666666</v>
      </c>
      <c r="F14" s="2">
        <f>MAX('Ouro Fino 01'!$E18,'Ouro Fino 02'!$E18,'Ouro Fino 03'!$E18)</f>
        <v>3</v>
      </c>
      <c r="G14" s="2">
        <f>MIN('Ouro Fino 01'!$E18,'Ouro Fino 02'!$E18,'Ouro Fino 03'!$E18)</f>
        <v>2</v>
      </c>
      <c r="H14" s="2">
        <f>MEDIAN('Ouro Fino 01'!$E18,'Ouro Fino 02'!$E18,'Ouro Fino 03'!$E18)</f>
        <v>2.4900000000000002</v>
      </c>
      <c r="I14" s="36">
        <f>AVEDEV('Ouro Fino 01'!$E18,'Ouro Fino 02'!$E18,'Ouro Fino 03'!$E18)</f>
        <v>0.33555555555555544</v>
      </c>
      <c r="J14" s="36">
        <f>_xlfn.STDEV.S('Ouro Fino 01'!$E18,'Ouro Fino 02'!$E18,'Ouro Fino 03'!$E18)</f>
        <v>0.50003333222229562</v>
      </c>
      <c r="K14" s="36">
        <f>_xlfn.VAR.S('Ouro Fino 01'!$E18,'Ouro Fino 02'!$E18,'Ouro Fino 03'!$E18)</f>
        <v>0.25003333333333266</v>
      </c>
    </row>
    <row r="15" spans="2:11" x14ac:dyDescent="0.25">
      <c r="B15" s="34">
        <f t="shared" si="0"/>
        <v>10</v>
      </c>
      <c r="C15" s="34" t="s">
        <v>146</v>
      </c>
      <c r="D15" s="34" t="s">
        <v>15</v>
      </c>
      <c r="E15" s="2">
        <f>AVERAGE('Ouro Fino 01'!$E19,'Ouro Fino 02'!$E19,'Ouro Fino 03'!$E19)</f>
        <v>3.5966666666666662</v>
      </c>
      <c r="F15" s="2">
        <f>MAX('Ouro Fino 01'!$E19,'Ouro Fino 02'!$E19,'Ouro Fino 03'!$E19)</f>
        <v>4</v>
      </c>
      <c r="G15" s="2">
        <f>MIN('Ouro Fino 01'!$E19,'Ouro Fino 02'!$E19,'Ouro Fino 03'!$E19)</f>
        <v>3</v>
      </c>
      <c r="H15" s="2">
        <f>MEDIAN('Ouro Fino 01'!$E19,'Ouro Fino 02'!$E19,'Ouro Fino 03'!$E19)</f>
        <v>3.79</v>
      </c>
      <c r="I15" s="36">
        <f>AVEDEV('Ouro Fino 01'!$E19,'Ouro Fino 02'!$E19,'Ouro Fino 03'!$E19)</f>
        <v>0.39777777777777795</v>
      </c>
      <c r="J15" s="36">
        <f>_xlfn.STDEV.S('Ouro Fino 01'!$E19,'Ouro Fino 02'!$E19,'Ouro Fino 03'!$E19)</f>
        <v>0.52728866224615212</v>
      </c>
      <c r="K15" s="36">
        <f>_xlfn.VAR.S('Ouro Fino 01'!$E19,'Ouro Fino 02'!$E19,'Ouro Fino 03'!$E19)</f>
        <v>0.27803333333333669</v>
      </c>
    </row>
    <row r="16" spans="2:11" x14ac:dyDescent="0.25">
      <c r="B16" s="34">
        <f t="shared" si="0"/>
        <v>11</v>
      </c>
      <c r="C16" s="34" t="s">
        <v>147</v>
      </c>
      <c r="D16" s="34" t="s">
        <v>15</v>
      </c>
      <c r="E16" s="2">
        <f>AVERAGE('Ouro Fino 01'!$E20,'Ouro Fino 02'!$E20,'Ouro Fino 03'!$E20)</f>
        <v>21.795000000000002</v>
      </c>
      <c r="F16" s="2">
        <f>MAX('Ouro Fino 01'!$E20,'Ouro Fino 02'!$E20,'Ouro Fino 03'!$E20)</f>
        <v>26.6</v>
      </c>
      <c r="G16" s="2">
        <f>MIN('Ouro Fino 01'!$E20,'Ouro Fino 02'!$E20,'Ouro Fino 03'!$E20)</f>
        <v>16.989999999999998</v>
      </c>
      <c r="H16" s="2">
        <f>MEDIAN('Ouro Fino 01'!$E20,'Ouro Fino 02'!$E20,'Ouro Fino 03'!$E20)</f>
        <v>21.795000000000002</v>
      </c>
      <c r="I16" s="36">
        <f>AVEDEV('Ouro Fino 01'!$E20,'Ouro Fino 02'!$E20,'Ouro Fino 03'!$E20)</f>
        <v>4.8050000000000015</v>
      </c>
      <c r="J16" s="36">
        <f>_xlfn.STDEV.S('Ouro Fino 01'!$E20,'Ouro Fino 02'!$E20,'Ouro Fino 03'!$E20)</f>
        <v>6.7952961672027072</v>
      </c>
      <c r="K16" s="36">
        <f>_xlfn.VAR.S('Ouro Fino 01'!$E20,'Ouro Fino 02'!$E20,'Ouro Fino 03'!$E20)</f>
        <v>46.176049999999805</v>
      </c>
    </row>
    <row r="17" spans="2:11" x14ac:dyDescent="0.25">
      <c r="B17" s="34">
        <f t="shared" si="0"/>
        <v>12</v>
      </c>
      <c r="C17" s="34" t="s">
        <v>148</v>
      </c>
      <c r="D17" s="34" t="s">
        <v>15</v>
      </c>
      <c r="E17" s="2">
        <f>AVERAGE('Ouro Fino 01'!$E21,'Ouro Fino 02'!$E21,'Ouro Fino 03'!$E21)</f>
        <v>16.816666666666666</v>
      </c>
      <c r="F17" s="2">
        <f>MAX('Ouro Fino 01'!$E21,'Ouro Fino 02'!$E21,'Ouro Fino 03'!$E21)</f>
        <v>22.45</v>
      </c>
      <c r="G17" s="2">
        <f>MIN('Ouro Fino 01'!$E21,'Ouro Fino 02'!$E21,'Ouro Fino 03'!$E21)</f>
        <v>10</v>
      </c>
      <c r="H17" s="2">
        <f>MEDIAN('Ouro Fino 01'!$E21,'Ouro Fino 02'!$E21,'Ouro Fino 03'!$E21)</f>
        <v>18</v>
      </c>
      <c r="I17" s="36">
        <f>AVEDEV('Ouro Fino 01'!$E21,'Ouro Fino 02'!$E21,'Ouro Fino 03'!$E21)</f>
        <v>4.5444444444444443</v>
      </c>
      <c r="J17" s="36">
        <f>_xlfn.STDEV.S('Ouro Fino 01'!$E21,'Ouro Fino 02'!$E21,'Ouro Fino 03'!$E21)</f>
        <v>6.3087901639960435</v>
      </c>
      <c r="K17" s="36">
        <f>_xlfn.VAR.S('Ouro Fino 01'!$E21,'Ouro Fino 02'!$E21,'Ouro Fino 03'!$E21)</f>
        <v>39.80083333333323</v>
      </c>
    </row>
    <row r="18" spans="2:11" x14ac:dyDescent="0.25">
      <c r="B18" s="34">
        <f t="shared" si="0"/>
        <v>13</v>
      </c>
      <c r="C18" s="34" t="s">
        <v>149</v>
      </c>
      <c r="D18" s="34" t="s">
        <v>17</v>
      </c>
      <c r="E18" s="2">
        <f>AVERAGE('Ouro Fino 01'!$E22,'Ouro Fino 02'!$E22,'Ouro Fino 03'!$E22)</f>
        <v>3</v>
      </c>
      <c r="F18" s="2">
        <f>MAX('Ouro Fino 01'!$E22,'Ouro Fino 02'!$E22,'Ouro Fino 03'!$E22)</f>
        <v>5</v>
      </c>
      <c r="G18" s="2">
        <f>MIN('Ouro Fino 01'!$E22,'Ouro Fino 02'!$E22,'Ouro Fino 03'!$E22)</f>
        <v>2</v>
      </c>
      <c r="H18" s="2">
        <f>MEDIAN('Ouro Fino 01'!$E22,'Ouro Fino 02'!$E22,'Ouro Fino 03'!$E22)</f>
        <v>2</v>
      </c>
      <c r="I18" s="36">
        <f>AVEDEV('Ouro Fino 01'!$E22,'Ouro Fino 02'!$E22,'Ouro Fino 03'!$E22)</f>
        <v>1.3333333333333333</v>
      </c>
      <c r="J18" s="36">
        <f>_xlfn.STDEV.S('Ouro Fino 01'!$E22,'Ouro Fino 02'!$E22,'Ouro Fino 03'!$E22)</f>
        <v>1.7320508075688772</v>
      </c>
      <c r="K18" s="36">
        <f>_xlfn.VAR.S('Ouro Fino 01'!$E22,'Ouro Fino 02'!$E22,'Ouro Fino 03'!$E22)</f>
        <v>3</v>
      </c>
    </row>
    <row r="19" spans="2:11" x14ac:dyDescent="0.25">
      <c r="B19" s="34">
        <f t="shared" si="0"/>
        <v>14</v>
      </c>
      <c r="C19" s="34" t="s">
        <v>150</v>
      </c>
      <c r="D19" s="34" t="s">
        <v>15</v>
      </c>
      <c r="E19" s="2">
        <f>AVERAGE('Ouro Fino 01'!$E23,'Ouro Fino 02'!$E23,'Ouro Fino 03'!$E23)</f>
        <v>5.33</v>
      </c>
      <c r="F19" s="2">
        <f>MAX('Ouro Fino 01'!$E23,'Ouro Fino 02'!$E23,'Ouro Fino 03'!$E23)</f>
        <v>7</v>
      </c>
      <c r="G19" s="2">
        <f>MIN('Ouro Fino 01'!$E23,'Ouro Fino 02'!$E23,'Ouro Fino 03'!$E23)</f>
        <v>3</v>
      </c>
      <c r="H19" s="2">
        <f>MEDIAN('Ouro Fino 01'!$E23,'Ouro Fino 02'!$E23,'Ouro Fino 03'!$E23)</f>
        <v>5.99</v>
      </c>
      <c r="I19" s="36">
        <f>AVEDEV('Ouro Fino 01'!$E23,'Ouro Fino 02'!$E23,'Ouro Fino 03'!$E23)</f>
        <v>1.5533333333333335</v>
      </c>
      <c r="J19" s="36">
        <f>_xlfn.STDEV.S('Ouro Fino 01'!$E23,'Ouro Fino 02'!$E23,'Ouro Fino 03'!$E23)</f>
        <v>2.0800721141345067</v>
      </c>
      <c r="K19" s="36">
        <f>_xlfn.VAR.S('Ouro Fino 01'!$E23,'Ouro Fino 02'!$E23,'Ouro Fino 03'!$E23)</f>
        <v>4.3266999999999953</v>
      </c>
    </row>
    <row r="20" spans="2:11" x14ac:dyDescent="0.25">
      <c r="B20" s="34">
        <f t="shared" si="0"/>
        <v>15</v>
      </c>
      <c r="C20" s="34" t="s">
        <v>151</v>
      </c>
      <c r="D20" s="34" t="s">
        <v>15</v>
      </c>
      <c r="E20" s="2">
        <f>AVERAGE('Ouro Fino 01'!$E24,'Ouro Fino 02'!$E24,'Ouro Fino 03'!$E24)</f>
        <v>3.4633333333333334</v>
      </c>
      <c r="F20" s="2">
        <f>MAX('Ouro Fino 01'!$E24,'Ouro Fino 02'!$E24,'Ouro Fino 03'!$E24)</f>
        <v>4</v>
      </c>
      <c r="G20" s="2">
        <f>MIN('Ouro Fino 01'!$E24,'Ouro Fino 02'!$E24,'Ouro Fino 03'!$E24)</f>
        <v>2.89</v>
      </c>
      <c r="H20" s="2">
        <f>MEDIAN('Ouro Fino 01'!$E24,'Ouro Fino 02'!$E24,'Ouro Fino 03'!$E24)</f>
        <v>3.5</v>
      </c>
      <c r="I20" s="36">
        <f>AVEDEV('Ouro Fino 01'!$E24,'Ouro Fino 02'!$E24,'Ouro Fino 03'!$E24)</f>
        <v>0.38222222222222219</v>
      </c>
      <c r="J20" s="36">
        <f>_xlfn.STDEV.S('Ouro Fino 01'!$E24,'Ouro Fino 02'!$E24,'Ouro Fino 03'!$E24)</f>
        <v>0.55590766619406495</v>
      </c>
      <c r="K20" s="36">
        <f>_xlfn.VAR.S('Ouro Fino 01'!$E24,'Ouro Fino 02'!$E24,'Ouro Fino 03'!$E24)</f>
        <v>0.30903333333333194</v>
      </c>
    </row>
    <row r="21" spans="2:11" x14ac:dyDescent="0.25">
      <c r="B21" s="34">
        <f t="shared" si="0"/>
        <v>16</v>
      </c>
      <c r="C21" s="34" t="s">
        <v>152</v>
      </c>
      <c r="D21" s="34" t="s">
        <v>15</v>
      </c>
      <c r="E21" s="2">
        <f>AVERAGE('Ouro Fino 01'!$E25,'Ouro Fino 02'!$E25,'Ouro Fino 03'!$E25)</f>
        <v>3.3633333333333333</v>
      </c>
      <c r="F21" s="2">
        <f>MAX('Ouro Fino 01'!$E25,'Ouro Fino 02'!$E25,'Ouro Fino 03'!$E25)</f>
        <v>3.59</v>
      </c>
      <c r="G21" s="2">
        <f>MIN('Ouro Fino 01'!$E25,'Ouro Fino 02'!$E25,'Ouro Fino 03'!$E25)</f>
        <v>3</v>
      </c>
      <c r="H21" s="2">
        <f>MEDIAN('Ouro Fino 01'!$E25,'Ouro Fino 02'!$E25,'Ouro Fino 03'!$E25)</f>
        <v>3.5</v>
      </c>
      <c r="I21" s="36">
        <f>AVEDEV('Ouro Fino 01'!$E25,'Ouro Fino 02'!$E25,'Ouro Fino 03'!$E25)</f>
        <v>0.2422222222222222</v>
      </c>
      <c r="J21" s="36">
        <f>_xlfn.STDEV.S('Ouro Fino 01'!$E25,'Ouro Fino 02'!$E25,'Ouro Fino 03'!$E25)</f>
        <v>0.31785741037976967</v>
      </c>
      <c r="K21" s="36">
        <f>_xlfn.VAR.S('Ouro Fino 01'!$E25,'Ouro Fino 02'!$E25,'Ouro Fino 03'!$E25)</f>
        <v>0.10103333333333331</v>
      </c>
    </row>
    <row r="22" spans="2:11" x14ac:dyDescent="0.25">
      <c r="B22" s="34">
        <f t="shared" si="0"/>
        <v>17</v>
      </c>
      <c r="C22" s="34" t="s">
        <v>153</v>
      </c>
      <c r="D22" s="34" t="s">
        <v>15</v>
      </c>
      <c r="E22" s="2">
        <f>AVERAGE('Ouro Fino 01'!$E26,'Ouro Fino 02'!$E26,'Ouro Fino 03'!$E26)</f>
        <v>6.9933333333333332</v>
      </c>
      <c r="F22" s="2">
        <f>MAX('Ouro Fino 01'!$E26,'Ouro Fino 02'!$E26,'Ouro Fino 03'!$E26)</f>
        <v>10</v>
      </c>
      <c r="G22" s="2">
        <f>MIN('Ouro Fino 01'!$E26,'Ouro Fino 02'!$E26,'Ouro Fino 03'!$E26)</f>
        <v>1.5</v>
      </c>
      <c r="H22" s="2">
        <f>MEDIAN('Ouro Fino 01'!$E26,'Ouro Fino 02'!$E26,'Ouro Fino 03'!$E26)</f>
        <v>9.48</v>
      </c>
      <c r="I22" s="36">
        <f>AVEDEV('Ouro Fino 01'!$E26,'Ouro Fino 02'!$E26,'Ouro Fino 03'!$E26)</f>
        <v>3.6622222222222227</v>
      </c>
      <c r="J22" s="36">
        <f>_xlfn.STDEV.S('Ouro Fino 01'!$E26,'Ouro Fino 02'!$E26,'Ouro Fino 03'!$E26)</f>
        <v>4.7644656923240971</v>
      </c>
      <c r="K22" s="36">
        <f>_xlfn.VAR.S('Ouro Fino 01'!$E26,'Ouro Fino 02'!$E26,'Ouro Fino 03'!$E26)</f>
        <v>22.700133333333341</v>
      </c>
    </row>
    <row r="23" spans="2:11" x14ac:dyDescent="0.25">
      <c r="B23" s="34">
        <f t="shared" si="0"/>
        <v>18</v>
      </c>
      <c r="C23" s="34" t="s">
        <v>154</v>
      </c>
      <c r="D23" s="34" t="s">
        <v>15</v>
      </c>
      <c r="E23" s="2">
        <f>AVERAGE('Ouro Fino 01'!$E27,'Ouro Fino 02'!$E27,'Ouro Fino 03'!$E27)</f>
        <v>17.099999999999998</v>
      </c>
      <c r="F23" s="2">
        <f>MAX('Ouro Fino 01'!$E27,'Ouro Fino 02'!$E27,'Ouro Fino 03'!$E27)</f>
        <v>20</v>
      </c>
      <c r="G23" s="2">
        <f>MIN('Ouro Fino 01'!$E27,'Ouro Fino 02'!$E27,'Ouro Fino 03'!$E27)</f>
        <v>11.3</v>
      </c>
      <c r="H23" s="2">
        <f>MEDIAN('Ouro Fino 01'!$E27,'Ouro Fino 02'!$E27,'Ouro Fino 03'!$E27)</f>
        <v>20</v>
      </c>
      <c r="I23" s="36">
        <f>AVEDEV('Ouro Fino 01'!$E27,'Ouro Fino 02'!$E27,'Ouro Fino 03'!$E27)</f>
        <v>3.8666666666666671</v>
      </c>
      <c r="J23" s="36">
        <f>_xlfn.STDEV.S('Ouro Fino 01'!$E27,'Ouro Fino 02'!$E27,'Ouro Fino 03'!$E27)</f>
        <v>5.0229473419497515</v>
      </c>
      <c r="K23" s="36">
        <f>_xlfn.VAR.S('Ouro Fino 01'!$E27,'Ouro Fino 02'!$E27,'Ouro Fino 03'!$E27)</f>
        <v>25.230000000000075</v>
      </c>
    </row>
    <row r="24" spans="2:11" x14ac:dyDescent="0.25">
      <c r="B24" s="34">
        <f t="shared" si="0"/>
        <v>19</v>
      </c>
      <c r="C24" s="34" t="s">
        <v>155</v>
      </c>
      <c r="D24" s="34" t="s">
        <v>15</v>
      </c>
      <c r="E24" s="2">
        <f>AVERAGE('Ouro Fino 01'!$E28,'Ouro Fino 02'!$E28,'Ouro Fino 03'!$E28)</f>
        <v>6.996666666666667</v>
      </c>
      <c r="F24" s="2">
        <f>MAX('Ouro Fino 01'!$E28,'Ouro Fino 02'!$E28,'Ouro Fino 03'!$E28)</f>
        <v>7.99</v>
      </c>
      <c r="G24" s="2">
        <f>MIN('Ouro Fino 01'!$E28,'Ouro Fino 02'!$E28,'Ouro Fino 03'!$E28)</f>
        <v>6</v>
      </c>
      <c r="H24" s="2">
        <f>MEDIAN('Ouro Fino 01'!$E28,'Ouro Fino 02'!$E28,'Ouro Fino 03'!$E28)</f>
        <v>7</v>
      </c>
      <c r="I24" s="36">
        <f>AVEDEV('Ouro Fino 01'!$E28,'Ouro Fino 02'!$E28,'Ouro Fino 03'!$E28)</f>
        <v>0.66444444444444439</v>
      </c>
      <c r="J24" s="36">
        <f>_xlfn.STDEV.S('Ouro Fino 01'!$E28,'Ouro Fino 02'!$E28,'Ouro Fino 03'!$E28)</f>
        <v>0.99500418759587606</v>
      </c>
      <c r="K24" s="36">
        <f>_xlfn.VAR.S('Ouro Fino 01'!$E28,'Ouro Fino 02'!$E28,'Ouro Fino 03'!$E28)</f>
        <v>0.99003333333332932</v>
      </c>
    </row>
    <row r="25" spans="2:11" x14ac:dyDescent="0.25">
      <c r="B25" s="34">
        <f t="shared" si="0"/>
        <v>20</v>
      </c>
      <c r="C25" s="5" t="s">
        <v>199</v>
      </c>
      <c r="D25" s="34" t="s">
        <v>15</v>
      </c>
      <c r="E25" s="2">
        <f>AVERAGE('Ouro Fino 01'!$E29,'Ouro Fino 02'!$E29,'Ouro Fino 03'!$E29)</f>
        <v>44.400000000000006</v>
      </c>
      <c r="F25" s="2">
        <f>MAX('Ouro Fino 01'!$E29,'Ouro Fino 02'!$E29,'Ouro Fino 03'!$E29)</f>
        <v>53.1</v>
      </c>
      <c r="G25" s="2">
        <f>MIN('Ouro Fino 01'!$E29,'Ouro Fino 02'!$E29,'Ouro Fino 03'!$E29)</f>
        <v>35.700000000000003</v>
      </c>
      <c r="H25" s="2">
        <f>MEDIAN('Ouro Fino 01'!$E29,'Ouro Fino 02'!$E29,'Ouro Fino 03'!$E29)</f>
        <v>44.400000000000006</v>
      </c>
      <c r="I25" s="36">
        <f>AVEDEV('Ouro Fino 01'!$E29,'Ouro Fino 02'!$E29,'Ouro Fino 03'!$E29)</f>
        <v>8.6999999999999993</v>
      </c>
      <c r="J25" s="36">
        <f>_xlfn.STDEV.S('Ouro Fino 01'!$E29,'Ouro Fino 02'!$E29,'Ouro Fino 03'!$E29)</f>
        <v>12.303657992645894</v>
      </c>
      <c r="K25" s="36">
        <f>_xlfn.VAR.S('Ouro Fino 01'!$E29,'Ouro Fino 02'!$E29,'Ouro Fino 03'!$E29)</f>
        <v>151.3799999999992</v>
      </c>
    </row>
    <row r="26" spans="2:11" x14ac:dyDescent="0.25">
      <c r="B26" s="34">
        <f t="shared" si="0"/>
        <v>21</v>
      </c>
      <c r="C26" s="34" t="s">
        <v>156</v>
      </c>
      <c r="D26" s="34" t="s">
        <v>15</v>
      </c>
      <c r="E26" s="2">
        <f>AVERAGE('Ouro Fino 01'!$E30,'Ouro Fino 02'!$E30,'Ouro Fino 03'!$E30)</f>
        <v>3.6633333333333336</v>
      </c>
      <c r="F26" s="2">
        <f>MAX('Ouro Fino 01'!$E30,'Ouro Fino 02'!$E30,'Ouro Fino 03'!$E30)</f>
        <v>4.5</v>
      </c>
      <c r="G26" s="2">
        <f>MIN('Ouro Fino 01'!$E30,'Ouro Fino 02'!$E30,'Ouro Fino 03'!$E30)</f>
        <v>3</v>
      </c>
      <c r="H26" s="2">
        <f>MEDIAN('Ouro Fino 01'!$E30,'Ouro Fino 02'!$E30,'Ouro Fino 03'!$E30)</f>
        <v>3.49</v>
      </c>
      <c r="I26" s="36">
        <f>AVEDEV('Ouro Fino 01'!$E30,'Ouro Fino 02'!$E30,'Ouro Fino 03'!$E30)</f>
        <v>0.55777777777777782</v>
      </c>
      <c r="J26" s="36">
        <f>_xlfn.STDEV.S('Ouro Fino 01'!$E30,'Ouro Fino 02'!$E30,'Ouro Fino 03'!$E30)</f>
        <v>0.7648747174102013</v>
      </c>
      <c r="K26" s="36">
        <f>_xlfn.VAR.S('Ouro Fino 01'!$E30,'Ouro Fino 02'!$E30,'Ouro Fino 03'!$E30)</f>
        <v>0.58503333333333529</v>
      </c>
    </row>
    <row r="27" spans="2:11" x14ac:dyDescent="0.25">
      <c r="B27" s="34">
        <f t="shared" si="0"/>
        <v>22</v>
      </c>
      <c r="C27" s="34" t="s">
        <v>157</v>
      </c>
      <c r="D27" s="34" t="s">
        <v>15</v>
      </c>
      <c r="E27" s="2">
        <f>AVERAGE('Ouro Fino 01'!$E31,'Ouro Fino 02'!$E31,'Ouro Fino 03'!$E31)</f>
        <v>1.8633333333333333</v>
      </c>
      <c r="F27" s="2">
        <f>MAX('Ouro Fino 01'!$E31,'Ouro Fino 02'!$E31,'Ouro Fino 03'!$E31)</f>
        <v>2.5</v>
      </c>
      <c r="G27" s="2">
        <f>MIN('Ouro Fino 01'!$E31,'Ouro Fino 02'!$E31,'Ouro Fino 03'!$E31)</f>
        <v>1.0900000000000001</v>
      </c>
      <c r="H27" s="2">
        <f>MEDIAN('Ouro Fino 01'!$E31,'Ouro Fino 02'!$E31,'Ouro Fino 03'!$E31)</f>
        <v>2</v>
      </c>
      <c r="I27" s="36">
        <f>AVEDEV('Ouro Fino 01'!$E31,'Ouro Fino 02'!$E31,'Ouro Fino 03'!$E31)</f>
        <v>0.51555555555555554</v>
      </c>
      <c r="J27" s="36">
        <f>_xlfn.STDEV.S('Ouro Fino 01'!$E31,'Ouro Fino 02'!$E31,'Ouro Fino 03'!$E31)</f>
        <v>0.71486595480085191</v>
      </c>
      <c r="K27" s="36">
        <f>_xlfn.VAR.S('Ouro Fino 01'!$E31,'Ouro Fino 02'!$E31,'Ouro Fino 03'!$E31)</f>
        <v>0.51103333333333367</v>
      </c>
    </row>
    <row r="28" spans="2:11" x14ac:dyDescent="0.25">
      <c r="B28" s="34">
        <f>B27+1</f>
        <v>23</v>
      </c>
      <c r="C28" s="34" t="s">
        <v>158</v>
      </c>
      <c r="D28" s="34" t="s">
        <v>18</v>
      </c>
      <c r="E28" s="2">
        <f>AVERAGE('Ouro Fino 01'!$E32,'Ouro Fino 02'!$E32,'Ouro Fino 03'!$E32)</f>
        <v>2.29</v>
      </c>
      <c r="F28" s="2">
        <f>MAX('Ouro Fino 01'!$E32,'Ouro Fino 02'!$E32,'Ouro Fino 03'!$E32)</f>
        <v>2.29</v>
      </c>
      <c r="G28" s="2">
        <f>MIN('Ouro Fino 01'!$E32,'Ouro Fino 02'!$E32,'Ouro Fino 03'!$E32)</f>
        <v>2.29</v>
      </c>
      <c r="H28" s="2">
        <f>MEDIAN('Ouro Fino 01'!$E32,'Ouro Fino 02'!$E32,'Ouro Fino 03'!$E32)</f>
        <v>2.29</v>
      </c>
      <c r="I28" s="36">
        <f>AVEDEV('Ouro Fino 01'!$E32,'Ouro Fino 02'!$E32,'Ouro Fino 03'!$E32)</f>
        <v>0</v>
      </c>
      <c r="J28" s="36" t="s">
        <v>97</v>
      </c>
      <c r="K28" s="36" t="s">
        <v>97</v>
      </c>
    </row>
    <row r="29" spans="2:11" x14ac:dyDescent="0.25">
      <c r="B29" s="34">
        <f t="shared" si="0"/>
        <v>24</v>
      </c>
      <c r="C29" s="34" t="s">
        <v>159</v>
      </c>
      <c r="D29" s="34" t="s">
        <v>15</v>
      </c>
      <c r="E29" s="2">
        <f>AVERAGE('Ouro Fino 01'!$E33,'Ouro Fino 02'!$E33,'Ouro Fino 03'!$E33)</f>
        <v>2.4633333333333334</v>
      </c>
      <c r="F29" s="2">
        <f>MAX('Ouro Fino 01'!$E33,'Ouro Fino 02'!$E33,'Ouro Fino 03'!$E33)</f>
        <v>3</v>
      </c>
      <c r="G29" s="2">
        <f>MIN('Ouro Fino 01'!$E33,'Ouro Fino 02'!$E33,'Ouro Fino 03'!$E33)</f>
        <v>1.39</v>
      </c>
      <c r="H29" s="2">
        <f>MEDIAN('Ouro Fino 01'!$E33,'Ouro Fino 02'!$E33,'Ouro Fino 03'!$E33)</f>
        <v>3</v>
      </c>
      <c r="I29" s="36">
        <f>AVEDEV('Ouro Fino 01'!$E33,'Ouro Fino 02'!$E33,'Ouro Fino 03'!$E33)</f>
        <v>0.7155555555555555</v>
      </c>
      <c r="J29" s="36">
        <f>_xlfn.STDEV.S('Ouro Fino 01'!$E33,'Ouro Fino 02'!$E33,'Ouro Fino 03'!$E33)</f>
        <v>0.92953393339529755</v>
      </c>
      <c r="K29" s="36">
        <f>_xlfn.VAR.S('Ouro Fino 01'!$E33,'Ouro Fino 02'!$E33,'Ouro Fino 03'!$E33)</f>
        <v>0.86403333333333343</v>
      </c>
    </row>
    <row r="30" spans="2:11" x14ac:dyDescent="0.25">
      <c r="B30" s="34">
        <f t="shared" si="0"/>
        <v>25</v>
      </c>
      <c r="C30" s="34" t="s">
        <v>168</v>
      </c>
      <c r="D30" s="34" t="s">
        <v>15</v>
      </c>
      <c r="E30" s="2">
        <f>AVERAGE('Ouro Fino 01'!$E34,'Ouro Fino 02'!$E34,'Ouro Fino 03'!$E34)</f>
        <v>2.4633333333333334</v>
      </c>
      <c r="F30" s="2">
        <f>MAX('Ouro Fino 01'!$E34,'Ouro Fino 02'!$E34,'Ouro Fino 03'!$E34)</f>
        <v>3</v>
      </c>
      <c r="G30" s="2">
        <f>MIN('Ouro Fino 01'!$E34,'Ouro Fino 02'!$E34,'Ouro Fino 03'!$E34)</f>
        <v>1.39</v>
      </c>
      <c r="H30" s="2">
        <f>MEDIAN('Ouro Fino 01'!$E34,'Ouro Fino 02'!$E34,'Ouro Fino 03'!$E34)</f>
        <v>3</v>
      </c>
      <c r="I30" s="36">
        <f>AVEDEV('Ouro Fino 01'!$E34,'Ouro Fino 02'!$E34,'Ouro Fino 03'!$E34)</f>
        <v>0.7155555555555555</v>
      </c>
      <c r="J30" s="36">
        <f>_xlfn.STDEV.S('Ouro Fino 01'!$E34,'Ouro Fino 02'!$E34,'Ouro Fino 03'!$E34)</f>
        <v>0.92953393339529755</v>
      </c>
      <c r="K30" s="36">
        <f>_xlfn.VAR.S('Ouro Fino 01'!$E34,'Ouro Fino 02'!$E34,'Ouro Fino 03'!$E34)</f>
        <v>0.86403333333333343</v>
      </c>
    </row>
    <row r="31" spans="2:11" x14ac:dyDescent="0.25">
      <c r="B31" s="34">
        <f t="shared" si="0"/>
        <v>26</v>
      </c>
      <c r="C31" s="34" t="s">
        <v>169</v>
      </c>
      <c r="D31" s="34" t="s">
        <v>15</v>
      </c>
      <c r="E31" s="2">
        <f>AVERAGE('Ouro Fino 01'!$E35,'Ouro Fino 02'!$E35,'Ouro Fino 03'!$E35)</f>
        <v>6.496666666666667</v>
      </c>
      <c r="F31" s="2">
        <f>MAX('Ouro Fino 01'!$E35,'Ouro Fino 02'!$E35,'Ouro Fino 03'!$E35)</f>
        <v>7.49</v>
      </c>
      <c r="G31" s="2">
        <f>MIN('Ouro Fino 01'!$E35,'Ouro Fino 02'!$E35,'Ouro Fino 03'!$E35)</f>
        <v>5</v>
      </c>
      <c r="H31" s="2">
        <f>MEDIAN('Ouro Fino 01'!$E35,'Ouro Fino 02'!$E35,'Ouro Fino 03'!$E35)</f>
        <v>7</v>
      </c>
      <c r="I31" s="36">
        <f>AVEDEV('Ouro Fino 01'!$E35,'Ouro Fino 02'!$E35,'Ouro Fino 03'!$E35)</f>
        <v>0.99777777777777776</v>
      </c>
      <c r="J31" s="36">
        <f>_xlfn.STDEV.S('Ouro Fino 01'!$E35,'Ouro Fino 02'!$E35,'Ouro Fino 03'!$E35)</f>
        <v>1.3191032307341664</v>
      </c>
      <c r="K31" s="36">
        <f>_xlfn.VAR.S('Ouro Fino 01'!$E35,'Ouro Fino 02'!$E35,'Ouro Fino 03'!$E35)</f>
        <v>1.7400333333333151</v>
      </c>
    </row>
    <row r="32" spans="2:11" x14ac:dyDescent="0.25">
      <c r="B32" s="34">
        <f t="shared" si="0"/>
        <v>27</v>
      </c>
      <c r="C32" s="34" t="s">
        <v>201</v>
      </c>
      <c r="D32" s="34" t="s">
        <v>15</v>
      </c>
      <c r="E32" s="2">
        <f>AVERAGE('Ouro Fino 01'!$E36,'Ouro Fino 02'!$E36,'Ouro Fino 03'!$E36)</f>
        <v>26.556666666666668</v>
      </c>
      <c r="F32" s="2">
        <f>MAX('Ouro Fino 01'!$E36,'Ouro Fino 02'!$E36,'Ouro Fino 03'!$E36)</f>
        <v>35</v>
      </c>
      <c r="G32" s="2">
        <f>MIN('Ouro Fino 01'!$E36,'Ouro Fino 02'!$E36,'Ouro Fino 03'!$E36)</f>
        <v>21.35</v>
      </c>
      <c r="H32" s="2">
        <f>MEDIAN('Ouro Fino 01'!$E36,'Ouro Fino 02'!$E36,'Ouro Fino 03'!$E36)</f>
        <v>23.32</v>
      </c>
      <c r="I32" s="36">
        <f>AVEDEV('Ouro Fino 01'!$E36,'Ouro Fino 02'!$E36,'Ouro Fino 03'!$E36)</f>
        <v>5.6288888888888886</v>
      </c>
      <c r="J32" s="36">
        <f>_xlfn.STDEV.S('Ouro Fino 01'!$E36,'Ouro Fino 02'!$E36,'Ouro Fino 03'!$E36)</f>
        <v>7.3781863173366293</v>
      </c>
      <c r="K32" s="36">
        <f>_xlfn.VAR.S('Ouro Fino 01'!$E36,'Ouro Fino 02'!$E36,'Ouro Fino 03'!$E36)</f>
        <v>54.437633333333451</v>
      </c>
    </row>
    <row r="33" spans="2:11" x14ac:dyDescent="0.25">
      <c r="B33" s="34">
        <f t="shared" si="0"/>
        <v>28</v>
      </c>
      <c r="C33" s="5" t="s">
        <v>200</v>
      </c>
      <c r="D33" s="34" t="s">
        <v>15</v>
      </c>
      <c r="E33" s="2">
        <f>AVERAGE('Ouro Fino 01'!$E37,'Ouro Fino 02'!$E37,'Ouro Fino 03'!$E37)</f>
        <v>26</v>
      </c>
      <c r="F33" s="2">
        <f>MAX('Ouro Fino 01'!$E37,'Ouro Fino 02'!$E37,'Ouro Fino 03'!$E37)</f>
        <v>26</v>
      </c>
      <c r="G33" s="2">
        <f>MIN('Ouro Fino 01'!$E37,'Ouro Fino 02'!$E37,'Ouro Fino 03'!$E37)</f>
        <v>26</v>
      </c>
      <c r="H33" s="2">
        <f>MEDIAN('Ouro Fino 01'!$E37,'Ouro Fino 02'!$E37,'Ouro Fino 03'!$E37)</f>
        <v>26</v>
      </c>
      <c r="I33" s="36">
        <f>AVEDEV('Ouro Fino 01'!$E37,'Ouro Fino 02'!$E37,'Ouro Fino 03'!$E37)</f>
        <v>0</v>
      </c>
      <c r="J33" s="36" t="s">
        <v>97</v>
      </c>
      <c r="K33" s="36" t="s">
        <v>97</v>
      </c>
    </row>
    <row r="34" spans="2:11" x14ac:dyDescent="0.25">
      <c r="B34" s="34">
        <f t="shared" si="0"/>
        <v>29</v>
      </c>
      <c r="C34" s="34" t="s">
        <v>160</v>
      </c>
      <c r="D34" s="34" t="s">
        <v>15</v>
      </c>
      <c r="E34" s="2">
        <f>AVERAGE('Ouro Fino 01'!$E38,'Ouro Fino 02'!$E38,'Ouro Fino 03'!$E38)</f>
        <v>17.8</v>
      </c>
      <c r="F34" s="2">
        <f>MAX('Ouro Fino 01'!$E38,'Ouro Fino 02'!$E38,'Ouro Fino 03'!$E38)</f>
        <v>20.8</v>
      </c>
      <c r="G34" s="2">
        <f>MIN('Ouro Fino 01'!$E38,'Ouro Fino 02'!$E38,'Ouro Fino 03'!$E38)</f>
        <v>15.2</v>
      </c>
      <c r="H34" s="2">
        <f>MEDIAN('Ouro Fino 01'!$E38,'Ouro Fino 02'!$E38,'Ouro Fino 03'!$E38)</f>
        <v>17.399999999999999</v>
      </c>
      <c r="I34" s="36">
        <f>AVEDEV('Ouro Fino 01'!$E38,'Ouro Fino 02'!$E38,'Ouro Fino 03'!$E38)</f>
        <v>2.0000000000000013</v>
      </c>
      <c r="J34" s="36">
        <f>_xlfn.STDEV.S('Ouro Fino 01'!$E38,'Ouro Fino 02'!$E38,'Ouro Fino 03'!$E38)</f>
        <v>2.8213471959331633</v>
      </c>
      <c r="K34" s="36">
        <f>_xlfn.VAR.S('Ouro Fino 01'!$E38,'Ouro Fino 02'!$E38,'Ouro Fino 03'!$E38)</f>
        <v>7.9599999999999227</v>
      </c>
    </row>
    <row r="35" spans="2:11" x14ac:dyDescent="0.25">
      <c r="B35" s="34">
        <f t="shared" si="0"/>
        <v>30</v>
      </c>
      <c r="C35" s="34" t="s">
        <v>202</v>
      </c>
      <c r="D35" s="34" t="s">
        <v>15</v>
      </c>
      <c r="E35" s="2">
        <f>AVERAGE('Ouro Fino 01'!$E39,'Ouro Fino 02'!$E39,'Ouro Fino 03'!$E39)</f>
        <v>8.1300000000000008</v>
      </c>
      <c r="F35" s="2">
        <f>MAX('Ouro Fino 01'!$E39,'Ouro Fino 02'!$E39,'Ouro Fino 03'!$E39)</f>
        <v>15</v>
      </c>
      <c r="G35" s="2">
        <f>MIN('Ouro Fino 01'!$E39,'Ouro Fino 02'!$E39,'Ouro Fino 03'!$E39)</f>
        <v>2</v>
      </c>
      <c r="H35" s="2">
        <f>MEDIAN('Ouro Fino 01'!$E39,'Ouro Fino 02'!$E39,'Ouro Fino 03'!$E39)</f>
        <v>7.39</v>
      </c>
      <c r="I35" s="36">
        <f>AVEDEV('Ouro Fino 01'!$E39,'Ouro Fino 02'!$E39,'Ouro Fino 03'!$E39)</f>
        <v>4.580000000000001</v>
      </c>
      <c r="J35" s="36">
        <f>_xlfn.STDEV.S('Ouro Fino 01'!$E39,'Ouro Fino 02'!$E39,'Ouro Fino 03'!$E39)</f>
        <v>6.5315159036781036</v>
      </c>
      <c r="K35" s="36">
        <f>_xlfn.VAR.S('Ouro Fino 01'!$E39,'Ouro Fino 02'!$E39,'Ouro Fino 03'!$E39)</f>
        <v>42.660699999999991</v>
      </c>
    </row>
    <row r="36" spans="2:11" x14ac:dyDescent="0.25">
      <c r="B36" s="34">
        <f t="shared" si="0"/>
        <v>31</v>
      </c>
      <c r="C36" s="34" t="s">
        <v>203</v>
      </c>
      <c r="D36" s="34" t="s">
        <v>19</v>
      </c>
      <c r="E36" s="2">
        <f>AVERAGE('Ouro Fino 01'!$E40,'Ouro Fino 02'!$E40,'Ouro Fino 03'!$E40)</f>
        <v>16.95</v>
      </c>
      <c r="F36" s="2">
        <f>MAX('Ouro Fino 01'!$E40,'Ouro Fino 02'!$E40,'Ouro Fino 03'!$E40)</f>
        <v>20</v>
      </c>
      <c r="G36" s="2">
        <f>MIN('Ouro Fino 01'!$E40,'Ouro Fino 02'!$E40,'Ouro Fino 03'!$E40)</f>
        <v>13.9</v>
      </c>
      <c r="H36" s="2">
        <f>MEDIAN('Ouro Fino 01'!$E40,'Ouro Fino 02'!$E40,'Ouro Fino 03'!$E40)</f>
        <v>16.95</v>
      </c>
      <c r="I36" s="36">
        <f>AVEDEV('Ouro Fino 01'!$E40,'Ouro Fino 02'!$E40,'Ouro Fino 03'!$E40)</f>
        <v>3.05</v>
      </c>
      <c r="J36" s="36">
        <f>_xlfn.STDEV.S('Ouro Fino 01'!$E40,'Ouro Fino 02'!$E40,'Ouro Fino 03'!$E40)</f>
        <v>4.3133513652379554</v>
      </c>
      <c r="K36" s="36">
        <f>_xlfn.VAR.S('Ouro Fino 01'!$E40,'Ouro Fino 02'!$E40,'Ouro Fino 03'!$E40)</f>
        <v>18.605000000000132</v>
      </c>
    </row>
    <row r="37" spans="2:11" x14ac:dyDescent="0.25">
      <c r="B37" s="34">
        <f t="shared" si="0"/>
        <v>32</v>
      </c>
      <c r="C37" s="34" t="s">
        <v>161</v>
      </c>
      <c r="D37" s="34" t="s">
        <v>19</v>
      </c>
      <c r="E37" s="2">
        <f>AVERAGE('Ouro Fino 01'!$E41,'Ouro Fino 02'!$E41,'Ouro Fino 03'!$E41)</f>
        <v>3.0966666666666662</v>
      </c>
      <c r="F37" s="2">
        <f>MAX('Ouro Fino 01'!$E41,'Ouro Fino 02'!$E41,'Ouro Fino 03'!$E41)</f>
        <v>3.5</v>
      </c>
      <c r="G37" s="2">
        <f>MIN('Ouro Fino 01'!$E41,'Ouro Fino 02'!$E41,'Ouro Fino 03'!$E41)</f>
        <v>2.79</v>
      </c>
      <c r="H37" s="2">
        <f>MEDIAN('Ouro Fino 01'!$E41,'Ouro Fino 02'!$E41,'Ouro Fino 03'!$E41)</f>
        <v>3</v>
      </c>
      <c r="I37" s="36">
        <f>AVEDEV('Ouro Fino 01'!$E41,'Ouro Fino 02'!$E41,'Ouro Fino 03'!$E41)</f>
        <v>0.26888888888888873</v>
      </c>
      <c r="J37" s="36">
        <f>_xlfn.STDEV.S('Ouro Fino 01'!$E41,'Ouro Fino 02'!$E41,'Ouro Fino 03'!$E41)</f>
        <v>0.36473734842120753</v>
      </c>
      <c r="K37" s="36">
        <f>_xlfn.VAR.S('Ouro Fino 01'!$E41,'Ouro Fino 02'!$E41,'Ouro Fino 03'!$E41)</f>
        <v>0.13303333333333334</v>
      </c>
    </row>
    <row r="38" spans="2:11" x14ac:dyDescent="0.25">
      <c r="B38" s="34">
        <f t="shared" si="0"/>
        <v>33</v>
      </c>
      <c r="C38" s="34" t="s">
        <v>162</v>
      </c>
      <c r="D38" s="34" t="s">
        <v>19</v>
      </c>
      <c r="E38" s="2">
        <f>AVERAGE('Ouro Fino 01'!$E42,'Ouro Fino 02'!$E42,'Ouro Fino 03'!$E42)</f>
        <v>11.666666666666666</v>
      </c>
      <c r="F38" s="2">
        <f>MAX('Ouro Fino 01'!$E42,'Ouro Fino 02'!$E42,'Ouro Fino 03'!$E42)</f>
        <v>19</v>
      </c>
      <c r="G38" s="2">
        <f>MIN('Ouro Fino 01'!$E42,'Ouro Fino 02'!$E42,'Ouro Fino 03'!$E42)</f>
        <v>6</v>
      </c>
      <c r="H38" s="2">
        <f>MEDIAN('Ouro Fino 01'!$E42,'Ouro Fino 02'!$E42,'Ouro Fino 03'!$E42)</f>
        <v>10</v>
      </c>
      <c r="I38" s="36">
        <f>AVEDEV('Ouro Fino 01'!$E42,'Ouro Fino 02'!$E42,'Ouro Fino 03'!$E42)</f>
        <v>4.8888888888888884</v>
      </c>
      <c r="J38" s="36">
        <f>_xlfn.STDEV.S('Ouro Fino 01'!$E42,'Ouro Fino 02'!$E42,'Ouro Fino 03'!$E42)</f>
        <v>6.6583281184793934</v>
      </c>
      <c r="K38" s="36">
        <f>_xlfn.VAR.S('Ouro Fino 01'!$E42,'Ouro Fino 02'!$E42,'Ouro Fino 03'!$E42)</f>
        <v>44.333333333333343</v>
      </c>
    </row>
    <row r="39" spans="2:11" x14ac:dyDescent="0.25">
      <c r="B39" s="34">
        <f t="shared" si="0"/>
        <v>34</v>
      </c>
      <c r="C39" s="34" t="s">
        <v>163</v>
      </c>
      <c r="D39" s="34" t="s">
        <v>19</v>
      </c>
      <c r="E39" s="2">
        <f>AVERAGE('Ouro Fino 01'!$E43,'Ouro Fino 02'!$E43,'Ouro Fino 03'!$E43)</f>
        <v>2.2633333333333332</v>
      </c>
      <c r="F39" s="2">
        <f>MAX('Ouro Fino 01'!$E43,'Ouro Fino 02'!$E43,'Ouro Fino 03'!$E43)</f>
        <v>3.29</v>
      </c>
      <c r="G39" s="2">
        <f>MIN('Ouro Fino 01'!$E43,'Ouro Fino 02'!$E43,'Ouro Fino 03'!$E43)</f>
        <v>1.5</v>
      </c>
      <c r="H39" s="2">
        <f>MEDIAN('Ouro Fino 01'!$E43,'Ouro Fino 02'!$E43,'Ouro Fino 03'!$E43)</f>
        <v>2</v>
      </c>
      <c r="I39" s="36">
        <f>AVEDEV('Ouro Fino 01'!$E43,'Ouro Fino 02'!$E43,'Ouro Fino 03'!$E43)</f>
        <v>0.68444444444444441</v>
      </c>
      <c r="J39" s="36">
        <f>_xlfn.STDEV.S('Ouro Fino 01'!$E43,'Ouro Fino 02'!$E43,'Ouro Fino 03'!$E43)</f>
        <v>0.92359803666602347</v>
      </c>
      <c r="K39" s="36">
        <f>_xlfn.VAR.S('Ouro Fino 01'!$E43,'Ouro Fino 02'!$E43,'Ouro Fino 03'!$E43)</f>
        <v>0.85303333333333331</v>
      </c>
    </row>
    <row r="40" spans="2:11" x14ac:dyDescent="0.25">
      <c r="B40" s="34">
        <f t="shared" si="0"/>
        <v>35</v>
      </c>
      <c r="C40" s="34" t="s">
        <v>164</v>
      </c>
      <c r="D40" s="34" t="s">
        <v>196</v>
      </c>
      <c r="E40" s="2">
        <f>AVERAGE('Ouro Fino 01'!$E44,'Ouro Fino 02'!$E44,'Ouro Fino 03'!$E44)</f>
        <v>2.7966666666666669</v>
      </c>
      <c r="F40" s="2">
        <f>MAX('Ouro Fino 01'!$E44,'Ouro Fino 02'!$E44,'Ouro Fino 03'!$E44)</f>
        <v>3.5</v>
      </c>
      <c r="G40" s="2">
        <f>MIN('Ouro Fino 01'!$E44,'Ouro Fino 02'!$E44,'Ouro Fino 03'!$E44)</f>
        <v>2</v>
      </c>
      <c r="H40" s="2">
        <f>MEDIAN('Ouro Fino 01'!$E44,'Ouro Fino 02'!$E44,'Ouro Fino 03'!$E44)</f>
        <v>2.89</v>
      </c>
      <c r="I40" s="36">
        <f>AVEDEV('Ouro Fino 01'!$E44,'Ouro Fino 02'!$E44,'Ouro Fino 03'!$E44)</f>
        <v>0.53111111111111109</v>
      </c>
      <c r="J40" s="36">
        <f>_xlfn.STDEV.S('Ouro Fino 01'!$E44,'Ouro Fino 02'!$E44,'Ouro Fino 03'!$E44)</f>
        <v>0.75434298123156929</v>
      </c>
      <c r="K40" s="36">
        <f>_xlfn.VAR.S('Ouro Fino 01'!$E44,'Ouro Fino 02'!$E44,'Ouro Fino 03'!$E44)</f>
        <v>0.56903333333333173</v>
      </c>
    </row>
    <row r="41" spans="2:11" x14ac:dyDescent="0.25">
      <c r="B41" s="34">
        <f t="shared" si="0"/>
        <v>36</v>
      </c>
      <c r="C41" s="34" t="s">
        <v>165</v>
      </c>
      <c r="D41" s="34" t="s">
        <v>19</v>
      </c>
      <c r="E41" s="2">
        <f>AVERAGE('Ouro Fino 01'!$E45,'Ouro Fino 02'!$E45,'Ouro Fino 03'!$E45)</f>
        <v>9.0499999999999989</v>
      </c>
      <c r="F41" s="2">
        <f>MAX('Ouro Fino 01'!$E45,'Ouro Fino 02'!$E45,'Ouro Fino 03'!$E45)</f>
        <v>10</v>
      </c>
      <c r="G41" s="2">
        <f>MIN('Ouro Fino 01'!$E45,'Ouro Fino 02'!$E45,'Ouro Fino 03'!$E45)</f>
        <v>7.15</v>
      </c>
      <c r="H41" s="2">
        <f>MEDIAN('Ouro Fino 01'!$E45,'Ouro Fino 02'!$E45,'Ouro Fino 03'!$E45)</f>
        <v>10</v>
      </c>
      <c r="I41" s="36">
        <f>AVEDEV('Ouro Fino 01'!$E45,'Ouro Fino 02'!$E45,'Ouro Fino 03'!$E45)</f>
        <v>1.2666666666666668</v>
      </c>
      <c r="J41" s="36">
        <f>_xlfn.STDEV.S('Ouro Fino 01'!$E45,'Ouro Fino 02'!$E45,'Ouro Fino 03'!$E45)</f>
        <v>1.6454482671904365</v>
      </c>
      <c r="K41" s="36">
        <f>_xlfn.VAR.S('Ouro Fino 01'!$E45,'Ouro Fino 02'!$E45,'Ouro Fino 03'!$E45)</f>
        <v>2.7075000000000102</v>
      </c>
    </row>
    <row r="42" spans="2:11" x14ac:dyDescent="0.25">
      <c r="B42" s="34">
        <f t="shared" si="0"/>
        <v>37</v>
      </c>
      <c r="C42" s="34" t="s">
        <v>166</v>
      </c>
      <c r="D42" s="34" t="s">
        <v>19</v>
      </c>
      <c r="E42" s="2">
        <f>AVERAGE('Ouro Fino 01'!$E46,'Ouro Fino 02'!$E46,'Ouro Fino 03'!$E46)</f>
        <v>7.330000000000001</v>
      </c>
      <c r="F42" s="2">
        <f>MAX('Ouro Fino 01'!$E46,'Ouro Fino 02'!$E46,'Ouro Fino 03'!$E46)</f>
        <v>10</v>
      </c>
      <c r="G42" s="2">
        <f>MIN('Ouro Fino 01'!$E46,'Ouro Fino 02'!$E46,'Ouro Fino 03'!$E46)</f>
        <v>3</v>
      </c>
      <c r="H42" s="2">
        <f>MEDIAN('Ouro Fino 01'!$E46,'Ouro Fino 02'!$E46,'Ouro Fino 03'!$E46)</f>
        <v>8.99</v>
      </c>
      <c r="I42" s="36">
        <f>AVEDEV('Ouro Fino 01'!$E46,'Ouro Fino 02'!$E46,'Ouro Fino 03'!$E46)</f>
        <v>2.8866666666666667</v>
      </c>
      <c r="J42" s="36">
        <f>_xlfn.STDEV.S('Ouro Fino 01'!$E46,'Ouro Fino 02'!$E46,'Ouro Fino 03'!$E46)</f>
        <v>3.7837415345131591</v>
      </c>
      <c r="K42" s="36">
        <f>_xlfn.VAR.S('Ouro Fino 01'!$E46,'Ouro Fino 02'!$E46,'Ouro Fino 03'!$E46)</f>
        <v>14.316699999999997</v>
      </c>
    </row>
  </sheetData>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5"/>
  <sheetViews>
    <sheetView zoomScale="80" zoomScaleNormal="80" workbookViewId="0">
      <selection activeCell="E33" sqref="E33"/>
    </sheetView>
  </sheetViews>
  <sheetFormatPr defaultRowHeight="15" x14ac:dyDescent="0.25"/>
  <cols>
    <col min="3" max="3" width="35.7109375" style="5" customWidth="1"/>
    <col min="4" max="4" width="16.42578125" customWidth="1"/>
    <col min="5" max="5" width="14.42578125" style="5" customWidth="1"/>
    <col min="6" max="7" width="14.42578125" customWidth="1"/>
    <col min="8" max="9" width="14.42578125" style="5" customWidth="1"/>
    <col min="10" max="11" width="14.42578125" customWidth="1"/>
  </cols>
  <sheetData>
    <row r="1" spans="2:11" ht="15.75" thickBot="1" x14ac:dyDescent="0.3"/>
    <row r="2" spans="2:11" ht="15.75" thickBot="1" x14ac:dyDescent="0.3">
      <c r="B2" s="32" t="s">
        <v>8</v>
      </c>
      <c r="C2" s="33" t="s">
        <v>76</v>
      </c>
      <c r="D2" s="31"/>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AVERAGE('cambui 01'!$E10,'cambui 02'!$E10,'cambui 03'!$E10)</f>
        <v>3.8833333333333333</v>
      </c>
      <c r="F6" s="2">
        <f>MAX('cambui 01'!$E10,'cambui 02'!$E10,'cambui 03'!$E10)</f>
        <v>6.25</v>
      </c>
      <c r="G6" s="2">
        <f>MIN('cambui 01'!$E10,'cambui 02'!$E10,'cambui 03'!$E10)</f>
        <v>2.5</v>
      </c>
      <c r="H6" s="2">
        <f>MEDIAN('cambui 01'!$E10,'cambui 02'!$E10,'cambui 03'!$E10)</f>
        <v>2.9</v>
      </c>
      <c r="I6" s="36">
        <f>AVEDEV('cambui 01'!$E10,'cambui 02'!$E10,'cambui 03'!$E10)</f>
        <v>1.5777777777777777</v>
      </c>
      <c r="J6" s="36">
        <f>_xlfn.STDEV.S('cambui 01'!$E10,'cambui 02'!$E10,'cambui 03'!$E10)</f>
        <v>2.0593283694771292</v>
      </c>
      <c r="K6" s="36">
        <f>_xlfn.VAR.S('cambui 01'!$E10,'cambui 02'!$E10,'cambui 03'!$E10)</f>
        <v>4.240833333333331</v>
      </c>
    </row>
    <row r="7" spans="2:11" x14ac:dyDescent="0.25">
      <c r="B7" s="34">
        <f>B6+1</f>
        <v>2</v>
      </c>
      <c r="C7" s="34" t="s">
        <v>140</v>
      </c>
      <c r="D7" s="34" t="s">
        <v>15</v>
      </c>
      <c r="E7" s="2">
        <f>AVERAGE('cambui 01'!$E11,'cambui 02'!$E11,'cambui 03'!$E11)</f>
        <v>4.0966666666666667</v>
      </c>
      <c r="F7" s="2">
        <f>MAX('cambui 01'!$E11,'cambui 02'!$E11,'cambui 03'!$E11)</f>
        <v>5.99</v>
      </c>
      <c r="G7" s="2">
        <f>MIN('cambui 01'!$E11,'cambui 02'!$E11,'cambui 03'!$E11)</f>
        <v>2.5</v>
      </c>
      <c r="H7" s="2">
        <f>MEDIAN('cambui 01'!$E11,'cambui 02'!$E11,'cambui 03'!$E11)</f>
        <v>3.8</v>
      </c>
      <c r="I7" s="36">
        <f>AVEDEV('cambui 01'!$E11,'cambui 02'!$E11,'cambui 03'!$E11)</f>
        <v>1.2622222222222224</v>
      </c>
      <c r="J7" s="36">
        <f>_xlfn.STDEV.S('cambui 01'!$E11,'cambui 02'!$E11,'cambui 03'!$E11)</f>
        <v>1.7638121593110017</v>
      </c>
      <c r="K7" s="36">
        <f>_xlfn.VAR.S('cambui 01'!$E11,'cambui 02'!$E11,'cambui 03'!$E11)</f>
        <v>3.1110333333333386</v>
      </c>
    </row>
    <row r="8" spans="2:11" x14ac:dyDescent="0.25">
      <c r="B8" s="34">
        <f t="shared" ref="B8:B42" si="0">B7+1</f>
        <v>3</v>
      </c>
      <c r="C8" s="34" t="s">
        <v>141</v>
      </c>
      <c r="D8" s="34" t="s">
        <v>16</v>
      </c>
      <c r="E8" s="2">
        <f>AVERAGE('cambui 01'!$E12,'cambui 02'!$E12,'cambui 03'!$E12)</f>
        <v>1.7966666666666666</v>
      </c>
      <c r="F8" s="2">
        <f>MAX('cambui 01'!$E12,'cambui 02'!$E12,'cambui 03'!$E12)</f>
        <v>1.99</v>
      </c>
      <c r="G8" s="2">
        <f>MIN('cambui 01'!$E12,'cambui 02'!$E12,'cambui 03'!$E12)</f>
        <v>1.5</v>
      </c>
      <c r="H8" s="2">
        <f>MEDIAN('cambui 01'!$E12,'cambui 02'!$E12,'cambui 03'!$E12)</f>
        <v>1.9</v>
      </c>
      <c r="I8" s="36">
        <f>AVEDEV('cambui 01'!$E12,'cambui 02'!$E12,'cambui 03'!$E12)</f>
        <v>0.19777777777777775</v>
      </c>
      <c r="J8" s="36">
        <f>_xlfn.STDEV.S('cambui 01'!$E12,'cambui 02'!$E12,'cambui 03'!$E12)</f>
        <v>0.26083200212652979</v>
      </c>
      <c r="K8" s="36">
        <f>_xlfn.VAR.S('cambui 01'!$E12,'cambui 02'!$E12,'cambui 03'!$E12)</f>
        <v>6.8033333333334056E-2</v>
      </c>
    </row>
    <row r="9" spans="2:11" x14ac:dyDescent="0.25">
      <c r="B9" s="34">
        <f t="shared" si="0"/>
        <v>4</v>
      </c>
      <c r="C9" s="34" t="s">
        <v>197</v>
      </c>
      <c r="D9" s="34" t="s">
        <v>15</v>
      </c>
      <c r="E9" s="2">
        <f>AVERAGE('cambui 01'!$E13,'cambui 02'!$E13,'cambui 03'!$E13)</f>
        <v>11.33</v>
      </c>
      <c r="F9" s="2">
        <f>MAX('cambui 01'!$E13,'cambui 02'!$E13,'cambui 03'!$E13)</f>
        <v>24</v>
      </c>
      <c r="G9" s="2">
        <f>MIN('cambui 01'!$E13,'cambui 02'!$E13,'cambui 03'!$E13)</f>
        <v>0</v>
      </c>
      <c r="H9" s="2">
        <f>MEDIAN('cambui 01'!$E13,'cambui 02'!$E13,'cambui 03'!$E13)</f>
        <v>9.99</v>
      </c>
      <c r="I9" s="36">
        <f>AVEDEV('cambui 01'!$E13,'cambui 02'!$E13,'cambui 03'!$E13)</f>
        <v>8.4466666666666672</v>
      </c>
      <c r="J9" s="36">
        <f>_xlfn.STDEV.S('cambui 01'!$E13,'cambui 02'!$E13,'cambui 03'!$E13)</f>
        <v>12.055981917703759</v>
      </c>
      <c r="K9" s="36">
        <f>_xlfn.VAR.S('cambui 01'!$E13,'cambui 02'!$E13,'cambui 03'!$E13)</f>
        <v>145.3467</v>
      </c>
    </row>
    <row r="10" spans="2:11" x14ac:dyDescent="0.25">
      <c r="B10" s="34">
        <f t="shared" si="0"/>
        <v>5</v>
      </c>
      <c r="C10" s="34" t="s">
        <v>198</v>
      </c>
      <c r="D10" s="34" t="s">
        <v>15</v>
      </c>
      <c r="E10" s="2">
        <f>AVERAGE('cambui 01'!$E14,'cambui 02'!$E14,'cambui 03'!$E14)</f>
        <v>10.95</v>
      </c>
      <c r="F10" s="2">
        <f>MAX('cambui 01'!$E14,'cambui 02'!$E14,'cambui 03'!$E14)</f>
        <v>21.9</v>
      </c>
      <c r="G10" s="2">
        <f>MIN('cambui 01'!$E14,'cambui 02'!$E14,'cambui 03'!$E14)</f>
        <v>0</v>
      </c>
      <c r="H10" s="2">
        <f>MEDIAN('cambui 01'!$E14,'cambui 02'!$E14,'cambui 03'!$E14)</f>
        <v>10.95</v>
      </c>
      <c r="I10" s="36">
        <f>AVEDEV('cambui 01'!$E14,'cambui 02'!$E14,'cambui 03'!$E14)</f>
        <v>10.95</v>
      </c>
      <c r="J10" s="36">
        <f>_xlfn.STDEV.S('cambui 01'!$E14,'cambui 02'!$E14,'cambui 03'!$E14)</f>
        <v>15.48563850798539</v>
      </c>
      <c r="K10" s="36">
        <f>_xlfn.VAR.S('cambui 01'!$E14,'cambui 02'!$E14,'cambui 03'!$E14)</f>
        <v>239.80499999999998</v>
      </c>
    </row>
    <row r="11" spans="2:11" x14ac:dyDescent="0.25">
      <c r="B11" s="34">
        <f t="shared" si="0"/>
        <v>6</v>
      </c>
      <c r="C11" s="34" t="s">
        <v>142</v>
      </c>
      <c r="D11" s="34" t="s">
        <v>15</v>
      </c>
      <c r="E11" s="2">
        <f>AVERAGE('cambui 01'!$E15,'cambui 02'!$E15,'cambui 03'!$E15)</f>
        <v>3.1300000000000003</v>
      </c>
      <c r="F11" s="2">
        <f>MAX('cambui 01'!$E15,'cambui 02'!$E15,'cambui 03'!$E15)</f>
        <v>3.99</v>
      </c>
      <c r="G11" s="2">
        <f>MIN('cambui 01'!$E15,'cambui 02'!$E15,'cambui 03'!$E15)</f>
        <v>2.5</v>
      </c>
      <c r="H11" s="2">
        <f>MEDIAN('cambui 01'!$E15,'cambui 02'!$E15,'cambui 03'!$E15)</f>
        <v>2.9</v>
      </c>
      <c r="I11" s="36">
        <f>AVEDEV('cambui 01'!$E15,'cambui 02'!$E15,'cambui 03'!$E15)</f>
        <v>0.57333333333333358</v>
      </c>
      <c r="J11" s="36">
        <f>_xlfn.STDEV.S('cambui 01'!$E15,'cambui 02'!$E15,'cambui 03'!$E15)</f>
        <v>0.77116794539192157</v>
      </c>
      <c r="K11" s="36">
        <f>_xlfn.VAR.S('cambui 01'!$E15,'cambui 02'!$E15,'cambui 03'!$E15)</f>
        <v>0.59469999999999779</v>
      </c>
    </row>
    <row r="12" spans="2:11" x14ac:dyDescent="0.25">
      <c r="B12" s="34">
        <f t="shared" si="0"/>
        <v>7</v>
      </c>
      <c r="C12" s="34" t="s">
        <v>143</v>
      </c>
      <c r="D12" s="34" t="s">
        <v>15</v>
      </c>
      <c r="E12" s="2">
        <f>AVERAGE('cambui 01'!$E16,'cambui 02'!$E16,'cambui 03'!$E16)</f>
        <v>4.4633333333333338</v>
      </c>
      <c r="F12" s="2">
        <f>MAX('cambui 01'!$E16,'cambui 02'!$E16,'cambui 03'!$E16)</f>
        <v>4.99</v>
      </c>
      <c r="G12" s="2">
        <f>MIN('cambui 01'!$E16,'cambui 02'!$E16,'cambui 03'!$E16)</f>
        <v>3.9</v>
      </c>
      <c r="H12" s="2">
        <f>MEDIAN('cambui 01'!$E16,'cambui 02'!$E16,'cambui 03'!$E16)</f>
        <v>4.5</v>
      </c>
      <c r="I12" s="36">
        <f>AVEDEV('cambui 01'!$E16,'cambui 02'!$E16,'cambui 03'!$E16)</f>
        <v>0.37555555555555548</v>
      </c>
      <c r="J12" s="36">
        <f>_xlfn.STDEV.S('cambui 01'!$E16,'cambui 02'!$E16,'cambui 03'!$E16)</f>
        <v>0.54592429267558107</v>
      </c>
      <c r="K12" s="36">
        <f>_xlfn.VAR.S('cambui 01'!$E16,'cambui 02'!$E16,'cambui 03'!$E16)</f>
        <v>0.29803333333333348</v>
      </c>
    </row>
    <row r="13" spans="2:11" x14ac:dyDescent="0.25">
      <c r="B13" s="34">
        <f t="shared" si="0"/>
        <v>8</v>
      </c>
      <c r="C13" s="34" t="s">
        <v>144</v>
      </c>
      <c r="D13" s="34" t="s">
        <v>15</v>
      </c>
      <c r="E13" s="2">
        <f>AVERAGE('cambui 01'!$E17,'cambui 02'!$E17,'cambui 03'!$E17)</f>
        <v>4.4633333333333338</v>
      </c>
      <c r="F13" s="2">
        <f>MAX('cambui 01'!$E17,'cambui 02'!$E17,'cambui 03'!$E17)</f>
        <v>5.99</v>
      </c>
      <c r="G13" s="2">
        <f>MIN('cambui 01'!$E17,'cambui 02'!$E17,'cambui 03'!$E17)</f>
        <v>2.5</v>
      </c>
      <c r="H13" s="2">
        <f>MEDIAN('cambui 01'!$E17,'cambui 02'!$E17,'cambui 03'!$E17)</f>
        <v>4.9000000000000004</v>
      </c>
      <c r="I13" s="36">
        <f>AVEDEV('cambui 01'!$E17,'cambui 02'!$E17,'cambui 03'!$E17)</f>
        <v>1.308888888888889</v>
      </c>
      <c r="J13" s="36">
        <f>_xlfn.STDEV.S('cambui 01'!$E17,'cambui 02'!$E17,'cambui 03'!$E17)</f>
        <v>1.7855064640973273</v>
      </c>
      <c r="K13" s="36">
        <f>_xlfn.VAR.S('cambui 01'!$E17,'cambui 02'!$E17,'cambui 03'!$E17)</f>
        <v>3.1880333333333404</v>
      </c>
    </row>
    <row r="14" spans="2:11" x14ac:dyDescent="0.25">
      <c r="B14" s="34">
        <f t="shared" si="0"/>
        <v>9</v>
      </c>
      <c r="C14" s="34" t="s">
        <v>145</v>
      </c>
      <c r="D14" s="34" t="s">
        <v>15</v>
      </c>
      <c r="E14" s="2">
        <f>AVERAGE('cambui 01'!$E18,'cambui 02'!$E18,'cambui 03'!$E18)</f>
        <v>3.4633333333333334</v>
      </c>
      <c r="F14" s="2">
        <f>MAX('cambui 01'!$E18,'cambui 02'!$E18,'cambui 03'!$E18)</f>
        <v>3.9</v>
      </c>
      <c r="G14" s="2">
        <f>MIN('cambui 01'!$E18,'cambui 02'!$E18,'cambui 03'!$E18)</f>
        <v>3</v>
      </c>
      <c r="H14" s="2">
        <f>MEDIAN('cambui 01'!$E18,'cambui 02'!$E18,'cambui 03'!$E18)</f>
        <v>3.49</v>
      </c>
      <c r="I14" s="36">
        <f>AVEDEV('cambui 01'!$E18,'cambui 02'!$E18,'cambui 03'!$E18)</f>
        <v>0.30888888888888894</v>
      </c>
      <c r="J14" s="36">
        <f>_xlfn.STDEV.S('cambui 01'!$E18,'cambui 02'!$E18,'cambui 03'!$E18)</f>
        <v>0.45059220292114893</v>
      </c>
      <c r="K14" s="36">
        <f>_xlfn.VAR.S('cambui 01'!$E18,'cambui 02'!$E18,'cambui 03'!$E18)</f>
        <v>0.20303333333333384</v>
      </c>
    </row>
    <row r="15" spans="2:11" x14ac:dyDescent="0.25">
      <c r="B15" s="34">
        <f t="shared" si="0"/>
        <v>10</v>
      </c>
      <c r="C15" s="34" t="s">
        <v>146</v>
      </c>
      <c r="D15" s="34" t="s">
        <v>15</v>
      </c>
      <c r="E15" s="2">
        <f>AVERAGE('cambui 01'!$E19,'cambui 02'!$E19,'cambui 03'!$E19)</f>
        <v>3.7966666666666669</v>
      </c>
      <c r="F15" s="2">
        <f>MAX('cambui 01'!$E19,'cambui 02'!$E19,'cambui 03'!$E19)</f>
        <v>4.9000000000000004</v>
      </c>
      <c r="G15" s="2">
        <f>MIN('cambui 01'!$E19,'cambui 02'!$E19,'cambui 03'!$E19)</f>
        <v>3</v>
      </c>
      <c r="H15" s="2">
        <f>MEDIAN('cambui 01'!$E19,'cambui 02'!$E19,'cambui 03'!$E19)</f>
        <v>3.49</v>
      </c>
      <c r="I15" s="36">
        <f>AVEDEV('cambui 01'!$E19,'cambui 02'!$E19,'cambui 03'!$E19)</f>
        <v>0.73555555555555563</v>
      </c>
      <c r="J15" s="36">
        <f>_xlfn.STDEV.S('cambui 01'!$E19,'cambui 02'!$E19,'cambui 03'!$E19)</f>
        <v>0.98642451983582458</v>
      </c>
      <c r="K15" s="36">
        <f>_xlfn.VAR.S('cambui 01'!$E19,'cambui 02'!$E19,'cambui 03'!$E19)</f>
        <v>0.97303333333333697</v>
      </c>
    </row>
    <row r="16" spans="2:11" x14ac:dyDescent="0.25">
      <c r="B16" s="34">
        <f t="shared" si="0"/>
        <v>11</v>
      </c>
      <c r="C16" s="34" t="s">
        <v>147</v>
      </c>
      <c r="D16" s="34" t="s">
        <v>15</v>
      </c>
      <c r="E16" s="2">
        <f>AVERAGE('cambui 01'!$E20,'cambui 02'!$E20,'cambui 03'!$E20)</f>
        <v>27.274999999999999</v>
      </c>
      <c r="F16" s="2">
        <f>MAX('cambui 01'!$E20,'cambui 02'!$E20,'cambui 03'!$E20)</f>
        <v>29.75</v>
      </c>
      <c r="G16" s="2">
        <f>MIN('cambui 01'!$E20,'cambui 02'!$E20,'cambui 03'!$E20)</f>
        <v>24.8</v>
      </c>
      <c r="H16" s="2">
        <f>MEDIAN('cambui 01'!$E20,'cambui 02'!$E20,'cambui 03'!$E20)</f>
        <v>27.274999999999999</v>
      </c>
      <c r="I16" s="36">
        <f>AVEDEV('cambui 01'!$E20,'cambui 02'!$E20,'cambui 03'!$E20)</f>
        <v>2.4749999999999996</v>
      </c>
      <c r="J16" s="36">
        <f>_xlfn.STDEV.S('cambui 01'!$E20,'cambui 02'!$E20,'cambui 03'!$E20)</f>
        <v>3.50017856687341</v>
      </c>
      <c r="K16" s="36">
        <f>_xlfn.VAR.S('cambui 01'!$E20,'cambui 02'!$E20,'cambui 03'!$E20)</f>
        <v>12.251249999999997</v>
      </c>
    </row>
    <row r="17" spans="2:11" x14ac:dyDescent="0.25">
      <c r="B17" s="34">
        <f t="shared" si="0"/>
        <v>12</v>
      </c>
      <c r="C17" s="34" t="s">
        <v>148</v>
      </c>
      <c r="D17" s="34" t="s">
        <v>15</v>
      </c>
      <c r="E17" s="2">
        <f>AVERAGE('cambui 01'!$E21,'cambui 02'!$E21,'cambui 03'!$E21)</f>
        <v>15</v>
      </c>
      <c r="F17" s="2">
        <f>MAX('cambui 01'!$E21,'cambui 02'!$E21,'cambui 03'!$E21)</f>
        <v>15</v>
      </c>
      <c r="G17" s="2">
        <f>MIN('cambui 01'!$E21,'cambui 02'!$E21,'cambui 03'!$E21)</f>
        <v>15</v>
      </c>
      <c r="H17" s="2">
        <f>MEDIAN('cambui 01'!$E21,'cambui 02'!$E21,'cambui 03'!$E21)</f>
        <v>15</v>
      </c>
      <c r="I17" s="36">
        <f>AVEDEV('cambui 01'!$E21,'cambui 02'!$E21,'cambui 03'!$E21)</f>
        <v>0</v>
      </c>
      <c r="J17" s="36" t="s">
        <v>97</v>
      </c>
      <c r="K17" s="36" t="s">
        <v>97</v>
      </c>
    </row>
    <row r="18" spans="2:11" x14ac:dyDescent="0.25">
      <c r="B18" s="34">
        <f t="shared" si="0"/>
        <v>13</v>
      </c>
      <c r="C18" s="34" t="s">
        <v>149</v>
      </c>
      <c r="D18" s="34" t="s">
        <v>17</v>
      </c>
      <c r="E18" s="2">
        <f>AVERAGE('cambui 01'!$E22,'cambui 02'!$E22,'cambui 03'!$E22)</f>
        <v>4.9000000000000004</v>
      </c>
      <c r="F18" s="2">
        <f>MAX('cambui 01'!$E22,'cambui 02'!$E22,'cambui 03'!$E22)</f>
        <v>9.3000000000000007</v>
      </c>
      <c r="G18" s="2">
        <f>MIN('cambui 01'!$E22,'cambui 02'!$E22,'cambui 03'!$E22)</f>
        <v>2.5</v>
      </c>
      <c r="H18" s="2">
        <f>MEDIAN('cambui 01'!$E22,'cambui 02'!$E22,'cambui 03'!$E22)</f>
        <v>2.9</v>
      </c>
      <c r="I18" s="36">
        <f>AVEDEV('cambui 01'!$E22,'cambui 02'!$E22,'cambui 03'!$E22)</f>
        <v>2.9333333333333336</v>
      </c>
      <c r="J18" s="36">
        <f>_xlfn.STDEV.S('cambui 01'!$E22,'cambui 02'!$E22,'cambui 03'!$E22)</f>
        <v>3.8157568056677817</v>
      </c>
      <c r="K18" s="36">
        <f>_xlfn.VAR.S('cambui 01'!$E22,'cambui 02'!$E22,'cambui 03'!$E22)</f>
        <v>14.559999999999995</v>
      </c>
    </row>
    <row r="19" spans="2:11" x14ac:dyDescent="0.25">
      <c r="B19" s="34">
        <f t="shared" si="0"/>
        <v>14</v>
      </c>
      <c r="C19" s="34" t="s">
        <v>150</v>
      </c>
      <c r="D19" s="34" t="s">
        <v>15</v>
      </c>
      <c r="E19" s="2">
        <f>AVERAGE('cambui 01'!$E23,'cambui 02'!$E23,'cambui 03'!$E23)</f>
        <v>5.4633333333333338</v>
      </c>
      <c r="F19" s="2">
        <f>MAX('cambui 01'!$E23,'cambui 02'!$E23,'cambui 03'!$E23)</f>
        <v>6.99</v>
      </c>
      <c r="G19" s="2">
        <f>MIN('cambui 01'!$E23,'cambui 02'!$E23,'cambui 03'!$E23)</f>
        <v>3.5</v>
      </c>
      <c r="H19" s="2">
        <f>MEDIAN('cambui 01'!$E23,'cambui 02'!$E23,'cambui 03'!$E23)</f>
        <v>5.9</v>
      </c>
      <c r="I19" s="36">
        <f>AVEDEV('cambui 01'!$E23,'cambui 02'!$E23,'cambui 03'!$E23)</f>
        <v>1.308888888888889</v>
      </c>
      <c r="J19" s="36">
        <f>_xlfn.STDEV.S('cambui 01'!$E23,'cambui 02'!$E23,'cambui 03'!$E23)</f>
        <v>1.7855064640973244</v>
      </c>
      <c r="K19" s="36">
        <f>_xlfn.VAR.S('cambui 01'!$E23,'cambui 02'!$E23,'cambui 03'!$E23)</f>
        <v>3.1880333333333297</v>
      </c>
    </row>
    <row r="20" spans="2:11" x14ac:dyDescent="0.25">
      <c r="B20" s="34">
        <f t="shared" si="0"/>
        <v>15</v>
      </c>
      <c r="C20" s="34" t="s">
        <v>151</v>
      </c>
      <c r="D20" s="34" t="s">
        <v>15</v>
      </c>
      <c r="E20" s="2">
        <f>AVERAGE('cambui 01'!$E24,'cambui 02'!$E24,'cambui 03'!$E24)</f>
        <v>3.6300000000000003</v>
      </c>
      <c r="F20" s="2">
        <f>MAX('cambui 01'!$E24,'cambui 02'!$E24,'cambui 03'!$E24)</f>
        <v>4.9000000000000004</v>
      </c>
      <c r="G20" s="2">
        <f>MIN('cambui 01'!$E24,'cambui 02'!$E24,'cambui 03'!$E24)</f>
        <v>2.99</v>
      </c>
      <c r="H20" s="2">
        <f>MEDIAN('cambui 01'!$E24,'cambui 02'!$E24,'cambui 03'!$E24)</f>
        <v>3</v>
      </c>
      <c r="I20" s="36">
        <f>AVEDEV('cambui 01'!$E24,'cambui 02'!$E24,'cambui 03'!$E24)</f>
        <v>0.84666666666666679</v>
      </c>
      <c r="J20" s="36">
        <f>_xlfn.STDEV.S('cambui 01'!$E24,'cambui 02'!$E24,'cambui 03'!$E24)</f>
        <v>1.0998636279102976</v>
      </c>
      <c r="K20" s="36">
        <f>_xlfn.VAR.S('cambui 01'!$E24,'cambui 02'!$E24,'cambui 03'!$E24)</f>
        <v>1.2097000000000016</v>
      </c>
    </row>
    <row r="21" spans="2:11" x14ac:dyDescent="0.25">
      <c r="B21" s="34">
        <f t="shared" si="0"/>
        <v>16</v>
      </c>
      <c r="C21" s="34" t="s">
        <v>152</v>
      </c>
      <c r="D21" s="34" t="s">
        <v>15</v>
      </c>
      <c r="E21" s="2">
        <f>AVERAGE('cambui 01'!$E25,'cambui 02'!$E25,'cambui 03'!$E25)</f>
        <v>3.4299999999999997</v>
      </c>
      <c r="F21" s="2">
        <f>MAX('cambui 01'!$E25,'cambui 02'!$E25,'cambui 03'!$E25)</f>
        <v>3.99</v>
      </c>
      <c r="G21" s="2">
        <f>MIN('cambui 01'!$E25,'cambui 02'!$E25,'cambui 03'!$E25)</f>
        <v>2.5</v>
      </c>
      <c r="H21" s="2">
        <f>MEDIAN('cambui 01'!$E25,'cambui 02'!$E25,'cambui 03'!$E25)</f>
        <v>3.8</v>
      </c>
      <c r="I21" s="36">
        <f>AVEDEV('cambui 01'!$E25,'cambui 02'!$E25,'cambui 03'!$E25)</f>
        <v>0.62000000000000011</v>
      </c>
      <c r="J21" s="36">
        <f>_xlfn.STDEV.S('cambui 01'!$E25,'cambui 02'!$E25,'cambui 03'!$E25)</f>
        <v>0.81098705291761719</v>
      </c>
      <c r="K21" s="36">
        <f>_xlfn.VAR.S('cambui 01'!$E25,'cambui 02'!$E25,'cambui 03'!$E25)</f>
        <v>0.65770000000000195</v>
      </c>
    </row>
    <row r="22" spans="2:11" x14ac:dyDescent="0.25">
      <c r="B22" s="34">
        <f t="shared" si="0"/>
        <v>17</v>
      </c>
      <c r="C22" s="34" t="s">
        <v>153</v>
      </c>
      <c r="D22" s="34" t="s">
        <v>15</v>
      </c>
      <c r="E22" s="2">
        <f>AVERAGE('cambui 01'!$E26,'cambui 02'!$E26,'cambui 03'!$E26)</f>
        <v>4.833333333333333</v>
      </c>
      <c r="F22" s="2">
        <f>MAX('cambui 01'!$E26,'cambui 02'!$E26,'cambui 03'!$E26)</f>
        <v>6</v>
      </c>
      <c r="G22" s="2">
        <f>MIN('cambui 01'!$E26,'cambui 02'!$E26,'cambui 03'!$E26)</f>
        <v>2.5</v>
      </c>
      <c r="H22" s="2">
        <f>MEDIAN('cambui 01'!$E26,'cambui 02'!$E26,'cambui 03'!$E26)</f>
        <v>6</v>
      </c>
      <c r="I22" s="36">
        <f>AVEDEV('cambui 01'!$E26,'cambui 02'!$E26,'cambui 03'!$E26)</f>
        <v>1.5555555555555556</v>
      </c>
      <c r="J22" s="36">
        <f>_xlfn.STDEV.S('cambui 01'!$E26,'cambui 02'!$E26,'cambui 03'!$E26)</f>
        <v>2.0207259421636907</v>
      </c>
      <c r="K22" s="36">
        <f>_xlfn.VAR.S('cambui 01'!$E26,'cambui 02'!$E26,'cambui 03'!$E26)</f>
        <v>4.0833333333333357</v>
      </c>
    </row>
    <row r="23" spans="2:11" x14ac:dyDescent="0.25">
      <c r="B23" s="34">
        <f t="shared" si="0"/>
        <v>18</v>
      </c>
      <c r="C23" s="34" t="s">
        <v>154</v>
      </c>
      <c r="D23" s="34" t="s">
        <v>15</v>
      </c>
      <c r="E23" s="2">
        <f>AVERAGE('cambui 01'!$E27,'cambui 02'!$E27,'cambui 03'!$E27)</f>
        <v>21.324999999999999</v>
      </c>
      <c r="F23" s="2">
        <f>MAX('cambui 01'!$E27,'cambui 02'!$E27,'cambui 03'!$E27)</f>
        <v>22.15</v>
      </c>
      <c r="G23" s="2">
        <f>MIN('cambui 01'!$E27,'cambui 02'!$E27,'cambui 03'!$E27)</f>
        <v>20.5</v>
      </c>
      <c r="H23" s="2">
        <f>MEDIAN('cambui 01'!$E27,'cambui 02'!$E27,'cambui 03'!$E27)</f>
        <v>21.324999999999999</v>
      </c>
      <c r="I23" s="36">
        <f>AVEDEV('cambui 01'!$E27,'cambui 02'!$E27,'cambui 03'!$E27)</f>
        <v>0.82499999999999929</v>
      </c>
      <c r="J23" s="36">
        <f>_xlfn.STDEV.S('cambui 01'!$E27,'cambui 02'!$E27,'cambui 03'!$E27)</f>
        <v>1.1667261889578024</v>
      </c>
      <c r="K23" s="36">
        <f>_xlfn.VAR.S('cambui 01'!$E27,'cambui 02'!$E27,'cambui 03'!$E27)</f>
        <v>1.3612499999999976</v>
      </c>
    </row>
    <row r="24" spans="2:11" x14ac:dyDescent="0.25">
      <c r="B24" s="34">
        <f t="shared" si="0"/>
        <v>19</v>
      </c>
      <c r="C24" s="34" t="s">
        <v>155</v>
      </c>
      <c r="D24" s="34" t="s">
        <v>15</v>
      </c>
      <c r="E24" s="2">
        <f>AVERAGE('cambui 01'!$E28,'cambui 02'!$E28,'cambui 03'!$E28)</f>
        <v>8.3449999999999989</v>
      </c>
      <c r="F24" s="2">
        <f>MAX('cambui 01'!$E28,'cambui 02'!$E28,'cambui 03'!$E28)</f>
        <v>8.7899999999999991</v>
      </c>
      <c r="G24" s="2">
        <f>MIN('cambui 01'!$E28,'cambui 02'!$E28,'cambui 03'!$E28)</f>
        <v>7.9</v>
      </c>
      <c r="H24" s="2">
        <f>MEDIAN('cambui 01'!$E28,'cambui 02'!$E28,'cambui 03'!$E28)</f>
        <v>8.3449999999999989</v>
      </c>
      <c r="I24" s="36">
        <f>AVEDEV('cambui 01'!$E28,'cambui 02'!$E28,'cambui 03'!$E28)</f>
        <v>0.4449999999999994</v>
      </c>
      <c r="J24" s="36">
        <f>_xlfn.STDEV.S('cambui 01'!$E28,'cambui 02'!$E28,'cambui 03'!$E28)</f>
        <v>0.62932503525602645</v>
      </c>
      <c r="K24" s="36">
        <f>_xlfn.VAR.S('cambui 01'!$E28,'cambui 02'!$E28,'cambui 03'!$E28)</f>
        <v>0.3960499999999989</v>
      </c>
    </row>
    <row r="25" spans="2:11" x14ac:dyDescent="0.25">
      <c r="B25" s="34">
        <f t="shared" si="0"/>
        <v>20</v>
      </c>
      <c r="C25" s="5" t="s">
        <v>199</v>
      </c>
      <c r="D25" s="34" t="s">
        <v>15</v>
      </c>
      <c r="E25" s="2">
        <f>AVERAGE('cambui 01'!$E29,'cambui 02'!$E29,'cambui 03'!$E29)</f>
        <v>49.95</v>
      </c>
      <c r="F25" s="2">
        <f>MAX('cambui 01'!$E29,'cambui 02'!$E29,'cambui 03'!$E29)</f>
        <v>49.95</v>
      </c>
      <c r="G25" s="2">
        <f>MIN('cambui 01'!$E29,'cambui 02'!$E29,'cambui 03'!$E29)</f>
        <v>49.95</v>
      </c>
      <c r="H25" s="2">
        <f>MEDIAN('cambui 01'!$E29,'cambui 02'!$E29,'cambui 03'!$E29)</f>
        <v>49.95</v>
      </c>
      <c r="I25" s="36">
        <f>AVEDEV('cambui 01'!$E29,'cambui 02'!$E29,'cambui 03'!$E29)</f>
        <v>0</v>
      </c>
      <c r="J25" s="36" t="s">
        <v>97</v>
      </c>
      <c r="K25" s="36" t="s">
        <v>97</v>
      </c>
    </row>
    <row r="26" spans="2:11" x14ac:dyDescent="0.25">
      <c r="B26" s="34">
        <f t="shared" si="0"/>
        <v>21</v>
      </c>
      <c r="C26" s="34" t="s">
        <v>156</v>
      </c>
      <c r="D26" s="34" t="s">
        <v>15</v>
      </c>
      <c r="E26" s="2">
        <f>AVERAGE('cambui 01'!$E30,'cambui 02'!$E30,'cambui 03'!$E30)</f>
        <v>3.9633333333333334</v>
      </c>
      <c r="F26" s="2">
        <f>MAX('cambui 01'!$E30,'cambui 02'!$E30,'cambui 03'!$E30)</f>
        <v>4.9000000000000004</v>
      </c>
      <c r="G26" s="2">
        <f>MIN('cambui 01'!$E30,'cambui 02'!$E30,'cambui 03'!$E30)</f>
        <v>3</v>
      </c>
      <c r="H26" s="2">
        <f>MEDIAN('cambui 01'!$E30,'cambui 02'!$E30,'cambui 03'!$E30)</f>
        <v>3.99</v>
      </c>
      <c r="I26" s="36">
        <f>AVEDEV('cambui 01'!$E30,'cambui 02'!$E30,'cambui 03'!$E30)</f>
        <v>0.64222222222222236</v>
      </c>
      <c r="J26" s="36">
        <f>_xlfn.STDEV.S('cambui 01'!$E30,'cambui 02'!$E30,'cambui 03'!$E30)</f>
        <v>0.95028066029638669</v>
      </c>
      <c r="K26" s="36">
        <f>_xlfn.VAR.S('cambui 01'!$E30,'cambui 02'!$E30,'cambui 03'!$E30)</f>
        <v>0.90303333333333669</v>
      </c>
    </row>
    <row r="27" spans="2:11" x14ac:dyDescent="0.25">
      <c r="B27" s="34">
        <f t="shared" si="0"/>
        <v>22</v>
      </c>
      <c r="C27" s="34" t="s">
        <v>157</v>
      </c>
      <c r="D27" s="34" t="s">
        <v>15</v>
      </c>
      <c r="E27" s="2">
        <f>AVERAGE('cambui 01'!$E31,'cambui 02'!$E31,'cambui 03'!$E31)</f>
        <v>2.9633333333333334</v>
      </c>
      <c r="F27" s="2">
        <f>MAX('cambui 01'!$E31,'cambui 02'!$E31,'cambui 03'!$E31)</f>
        <v>3.99</v>
      </c>
      <c r="G27" s="2">
        <f>MIN('cambui 01'!$E31,'cambui 02'!$E31,'cambui 03'!$E31)</f>
        <v>2</v>
      </c>
      <c r="H27" s="2">
        <f>MEDIAN('cambui 01'!$E31,'cambui 02'!$E31,'cambui 03'!$E31)</f>
        <v>2.9</v>
      </c>
      <c r="I27" s="36">
        <f>AVEDEV('cambui 01'!$E31,'cambui 02'!$E31,'cambui 03'!$E31)</f>
        <v>0.68444444444444452</v>
      </c>
      <c r="J27" s="36">
        <f>_xlfn.STDEV.S('cambui 01'!$E31,'cambui 02'!$E31,'cambui 03'!$E31)</f>
        <v>0.99651057863593762</v>
      </c>
      <c r="K27" s="36">
        <f>_xlfn.VAR.S('cambui 01'!$E31,'cambui 02'!$E31,'cambui 03'!$E31)</f>
        <v>0.99303333333333121</v>
      </c>
    </row>
    <row r="28" spans="2:11" x14ac:dyDescent="0.25">
      <c r="B28" s="34">
        <f>B27+1</f>
        <v>23</v>
      </c>
      <c r="C28" s="34" t="s">
        <v>158</v>
      </c>
      <c r="D28" s="34" t="s">
        <v>18</v>
      </c>
      <c r="E28" s="2">
        <f>AVERAGE('cambui 01'!$E32,'cambui 02'!$E32,'cambui 03'!$E32)</f>
        <v>2.95</v>
      </c>
      <c r="F28" s="2">
        <f>MAX('cambui 01'!$E32,'cambui 02'!$E32,'cambui 03'!$E32)</f>
        <v>2.95</v>
      </c>
      <c r="G28" s="2">
        <f>MIN('cambui 01'!$E32,'cambui 02'!$E32,'cambui 03'!$E32)</f>
        <v>2.95</v>
      </c>
      <c r="H28" s="2">
        <f>MEDIAN('cambui 01'!$E32,'cambui 02'!$E32,'cambui 03'!$E32)</f>
        <v>2.95</v>
      </c>
      <c r="I28" s="36">
        <f>AVEDEV('cambui 01'!$E32,'cambui 02'!$E32,'cambui 03'!$E32)</f>
        <v>0</v>
      </c>
      <c r="J28" s="36" t="s">
        <v>97</v>
      </c>
      <c r="K28" s="36" t="s">
        <v>97</v>
      </c>
    </row>
    <row r="29" spans="2:11" x14ac:dyDescent="0.25">
      <c r="B29" s="34">
        <f t="shared" si="0"/>
        <v>24</v>
      </c>
      <c r="C29" s="34" t="s">
        <v>159</v>
      </c>
      <c r="D29" s="34" t="s">
        <v>15</v>
      </c>
      <c r="E29" s="2">
        <f>AVERAGE('cambui 01'!$E33,'cambui 02'!$E33,'cambui 03'!$E33)</f>
        <v>2.83</v>
      </c>
      <c r="F29" s="2">
        <f>MAX('cambui 01'!$E33,'cambui 02'!$E33,'cambui 03'!$E33)</f>
        <v>3.5</v>
      </c>
      <c r="G29" s="2">
        <f>MIN('cambui 01'!$E33,'cambui 02'!$E33,'cambui 03'!$E33)</f>
        <v>1.99</v>
      </c>
      <c r="H29" s="2">
        <f>MEDIAN('cambui 01'!$E33,'cambui 02'!$E33,'cambui 03'!$E33)</f>
        <v>3</v>
      </c>
      <c r="I29" s="36">
        <f>AVEDEV('cambui 01'!$E33,'cambui 02'!$E33,'cambui 03'!$E33)</f>
        <v>0.55999999999999994</v>
      </c>
      <c r="J29" s="36">
        <f>_xlfn.STDEV.S('cambui 01'!$E33,'cambui 02'!$E33,'cambui 03'!$E33)</f>
        <v>0.76922038454528718</v>
      </c>
      <c r="K29" s="36">
        <f>_xlfn.VAR.S('cambui 01'!$E33,'cambui 02'!$E33,'cambui 03'!$E33)</f>
        <v>0.59169999999999945</v>
      </c>
    </row>
    <row r="30" spans="2:11" x14ac:dyDescent="0.25">
      <c r="B30" s="34">
        <f t="shared" si="0"/>
        <v>25</v>
      </c>
      <c r="C30" s="34" t="s">
        <v>168</v>
      </c>
      <c r="D30" s="34" t="s">
        <v>15</v>
      </c>
      <c r="E30" s="2">
        <f>AVERAGE('cambui 01'!$E34,'cambui 02'!$E34,'cambui 03'!$E34)</f>
        <v>2.83</v>
      </c>
      <c r="F30" s="2">
        <f>MAX('cambui 01'!$E34,'cambui 02'!$E34,'cambui 03'!$E34)</f>
        <v>3.5</v>
      </c>
      <c r="G30" s="2">
        <f>MIN('cambui 01'!$E34,'cambui 02'!$E34,'cambui 03'!$E34)</f>
        <v>1.99</v>
      </c>
      <c r="H30" s="2">
        <f>MEDIAN('cambui 01'!$E34,'cambui 02'!$E34,'cambui 03'!$E34)</f>
        <v>3</v>
      </c>
      <c r="I30" s="36">
        <f>AVEDEV('cambui 01'!$E34,'cambui 02'!$E34,'cambui 03'!$E34)</f>
        <v>0.55999999999999994</v>
      </c>
      <c r="J30" s="36">
        <f>_xlfn.STDEV.S('cambui 01'!$E34,'cambui 02'!$E34,'cambui 03'!$E34)</f>
        <v>0.76922038454528718</v>
      </c>
      <c r="K30" s="36">
        <f>_xlfn.VAR.S('cambui 01'!$E34,'cambui 02'!$E34,'cambui 03'!$E34)</f>
        <v>0.59169999999999945</v>
      </c>
    </row>
    <row r="31" spans="2:11" x14ac:dyDescent="0.25">
      <c r="B31" s="34">
        <f t="shared" si="0"/>
        <v>26</v>
      </c>
      <c r="C31" s="34" t="s">
        <v>169</v>
      </c>
      <c r="D31" s="34" t="s">
        <v>15</v>
      </c>
      <c r="E31" s="2">
        <f>AVERAGE('cambui 01'!$E35,'cambui 02'!$E35,'cambui 03'!$E35)</f>
        <v>7.9633333333333338</v>
      </c>
      <c r="F31" s="2">
        <f>MAX('cambui 01'!$E35,'cambui 02'!$E35,'cambui 03'!$E35)</f>
        <v>9.99</v>
      </c>
      <c r="G31" s="2">
        <f>MIN('cambui 01'!$E35,'cambui 02'!$E35,'cambui 03'!$E35)</f>
        <v>5</v>
      </c>
      <c r="H31" s="2">
        <f>MEDIAN('cambui 01'!$E35,'cambui 02'!$E35,'cambui 03'!$E35)</f>
        <v>8.9</v>
      </c>
      <c r="I31" s="36">
        <f>AVEDEV('cambui 01'!$E35,'cambui 02'!$E35,'cambui 03'!$E35)</f>
        <v>1.9755555555555555</v>
      </c>
      <c r="J31" s="36">
        <f>_xlfn.STDEV.S('cambui 01'!$E35,'cambui 02'!$E35,'cambui 03'!$E35)</f>
        <v>2.6235535697472101</v>
      </c>
      <c r="K31" s="36">
        <f>_xlfn.VAR.S('cambui 01'!$E35,'cambui 02'!$E35,'cambui 03'!$E35)</f>
        <v>6.88303333333333</v>
      </c>
    </row>
    <row r="32" spans="2:11" x14ac:dyDescent="0.25">
      <c r="B32" s="34">
        <f t="shared" si="0"/>
        <v>27</v>
      </c>
      <c r="C32" s="34" t="s">
        <v>201</v>
      </c>
      <c r="D32" s="34" t="s">
        <v>15</v>
      </c>
      <c r="E32" s="2" t="s">
        <v>97</v>
      </c>
      <c r="F32" s="2">
        <f>MAX('cambui 01'!$E36,'cambui 02'!$E36,'cambui 03'!$E36)</f>
        <v>0</v>
      </c>
      <c r="G32" s="2">
        <f>MIN('cambui 01'!$E36,'cambui 02'!$E36,'cambui 03'!$E36)</f>
        <v>0</v>
      </c>
      <c r="H32" s="2" t="s">
        <v>97</v>
      </c>
      <c r="I32" s="36" t="s">
        <v>97</v>
      </c>
      <c r="J32" s="36" t="s">
        <v>97</v>
      </c>
      <c r="K32" s="36" t="s">
        <v>97</v>
      </c>
    </row>
    <row r="33" spans="2:11" x14ac:dyDescent="0.25">
      <c r="B33" s="34">
        <f t="shared" si="0"/>
        <v>28</v>
      </c>
      <c r="C33" s="5" t="s">
        <v>200</v>
      </c>
      <c r="D33" s="34" t="s">
        <v>15</v>
      </c>
      <c r="E33" s="2">
        <f>AVERAGE('cambui 01'!$E37,'cambui 02'!$E37,'cambui 03'!$E37)</f>
        <v>33.5</v>
      </c>
      <c r="F33" s="2">
        <f>MAX('cambui 01'!$E37,'cambui 02'!$E37,'cambui 03'!$E37)</f>
        <v>42</v>
      </c>
      <c r="G33" s="2">
        <f>MIN('cambui 01'!$E37,'cambui 02'!$E37,'cambui 03'!$E37)</f>
        <v>25</v>
      </c>
      <c r="H33" s="2">
        <f>MEDIAN('cambui 01'!$E37,'cambui 02'!$E37,'cambui 03'!$E37)</f>
        <v>33.5</v>
      </c>
      <c r="I33" s="36">
        <f>AVEDEV('cambui 01'!$E37,'cambui 02'!$E37,'cambui 03'!$E37)</f>
        <v>8.5</v>
      </c>
      <c r="J33" s="36">
        <f>_xlfn.STDEV.S('cambui 01'!$E37,'cambui 02'!$E37,'cambui 03'!$E37)</f>
        <v>12.020815280171307</v>
      </c>
      <c r="K33" s="36">
        <f>_xlfn.VAR.S('cambui 01'!$E37,'cambui 02'!$E37,'cambui 03'!$E37)</f>
        <v>144.5</v>
      </c>
    </row>
    <row r="34" spans="2:11" x14ac:dyDescent="0.25">
      <c r="B34" s="34">
        <f t="shared" si="0"/>
        <v>29</v>
      </c>
      <c r="C34" s="34" t="s">
        <v>160</v>
      </c>
      <c r="D34" s="34" t="s">
        <v>15</v>
      </c>
      <c r="E34" s="2">
        <f>AVERAGE('cambui 01'!$E38,'cambui 02'!$E38,'cambui 03'!$E38)</f>
        <v>13.633333333333333</v>
      </c>
      <c r="F34" s="2">
        <f>MAX('cambui 01'!$E38,'cambui 02'!$E38,'cambui 03'!$E38)</f>
        <v>16.3</v>
      </c>
      <c r="G34" s="2">
        <f>MIN('cambui 01'!$E38,'cambui 02'!$E38,'cambui 03'!$E38)</f>
        <v>10</v>
      </c>
      <c r="H34" s="2">
        <f>MEDIAN('cambui 01'!$E38,'cambui 02'!$E38,'cambui 03'!$E38)</f>
        <v>14.6</v>
      </c>
      <c r="I34" s="36">
        <f>AVEDEV('cambui 01'!$E38,'cambui 02'!$E38,'cambui 03'!$E38)</f>
        <v>2.4222222222222225</v>
      </c>
      <c r="J34" s="36">
        <f>_xlfn.STDEV.S('cambui 01'!$E38,'cambui 02'!$E38,'cambui 03'!$E38)</f>
        <v>3.2593455375785698</v>
      </c>
      <c r="K34" s="36">
        <f>_xlfn.VAR.S('cambui 01'!$E38,'cambui 02'!$E38,'cambui 03'!$E38)</f>
        <v>10.623333333333335</v>
      </c>
    </row>
    <row r="35" spans="2:11" x14ac:dyDescent="0.25">
      <c r="B35" s="34">
        <f t="shared" si="0"/>
        <v>30</v>
      </c>
      <c r="C35" s="34" t="s">
        <v>202</v>
      </c>
      <c r="D35" s="34" t="s">
        <v>15</v>
      </c>
      <c r="E35" s="2">
        <f>AVERAGE('cambui 01'!$E39,'cambui 02'!$E39,'cambui 03'!$E39)</f>
        <v>9.2966666666666669</v>
      </c>
      <c r="F35" s="2">
        <f>MAX('cambui 01'!$E39,'cambui 02'!$E39,'cambui 03'!$E39)</f>
        <v>12.9</v>
      </c>
      <c r="G35" s="2">
        <f>MIN('cambui 01'!$E39,'cambui 02'!$E39,'cambui 03'!$E39)</f>
        <v>4</v>
      </c>
      <c r="H35" s="2">
        <f>MEDIAN('cambui 01'!$E39,'cambui 02'!$E39,'cambui 03'!$E39)</f>
        <v>10.99</v>
      </c>
      <c r="I35" s="36">
        <f>AVEDEV('cambui 01'!$E39,'cambui 02'!$E39,'cambui 03'!$E39)</f>
        <v>3.5311111111111111</v>
      </c>
      <c r="J35" s="36">
        <f>_xlfn.STDEV.S('cambui 01'!$E39,'cambui 02'!$E39,'cambui 03'!$E39)</f>
        <v>4.685406421361261</v>
      </c>
      <c r="K35" s="36">
        <f>_xlfn.VAR.S('cambui 01'!$E39,'cambui 02'!$E39,'cambui 03'!$E39)</f>
        <v>21.953033333333337</v>
      </c>
    </row>
    <row r="36" spans="2:11" x14ac:dyDescent="0.25">
      <c r="B36" s="34">
        <f t="shared" si="0"/>
        <v>31</v>
      </c>
      <c r="C36" s="34" t="s">
        <v>203</v>
      </c>
      <c r="D36" s="34" t="s">
        <v>19</v>
      </c>
      <c r="E36" s="2">
        <f>AVERAGE('cambui 01'!$E40,'cambui 02'!$E40,'cambui 03'!$E40)</f>
        <v>20</v>
      </c>
      <c r="F36" s="2">
        <f>MAX('cambui 01'!$E40,'cambui 02'!$E40,'cambui 03'!$E40)</f>
        <v>21</v>
      </c>
      <c r="G36" s="2">
        <f>MIN('cambui 01'!$E40,'cambui 02'!$E40,'cambui 03'!$E40)</f>
        <v>19</v>
      </c>
      <c r="H36" s="2">
        <f>MEDIAN('cambui 01'!$E40,'cambui 02'!$E40,'cambui 03'!$E40)</f>
        <v>20</v>
      </c>
      <c r="I36" s="36">
        <f>AVEDEV('cambui 01'!$E40,'cambui 02'!$E40,'cambui 03'!$E40)</f>
        <v>1</v>
      </c>
      <c r="J36" s="36">
        <f>_xlfn.STDEV.S('cambui 01'!$E40,'cambui 02'!$E40,'cambui 03'!$E40)</f>
        <v>1.4142135623730951</v>
      </c>
      <c r="K36" s="36">
        <f>_xlfn.VAR.S('cambui 01'!$E40,'cambui 02'!$E40,'cambui 03'!$E40)</f>
        <v>2</v>
      </c>
    </row>
    <row r="37" spans="2:11" x14ac:dyDescent="0.25">
      <c r="B37" s="34">
        <f t="shared" si="0"/>
        <v>32</v>
      </c>
      <c r="C37" s="34" t="s">
        <v>161</v>
      </c>
      <c r="D37" s="34" t="s">
        <v>19</v>
      </c>
      <c r="E37" s="2">
        <f>AVERAGE('cambui 01'!$E41,'cambui 02'!$E41,'cambui 03'!$E41)</f>
        <v>3.4633333333333334</v>
      </c>
      <c r="F37" s="2">
        <f>MAX('cambui 01'!$E41,'cambui 02'!$E41,'cambui 03'!$E41)</f>
        <v>3.99</v>
      </c>
      <c r="G37" s="2">
        <f>MIN('cambui 01'!$E41,'cambui 02'!$E41,'cambui 03'!$E41)</f>
        <v>2.5</v>
      </c>
      <c r="H37" s="2">
        <f>MEDIAN('cambui 01'!$E41,'cambui 02'!$E41,'cambui 03'!$E41)</f>
        <v>3.9</v>
      </c>
      <c r="I37" s="36">
        <f>AVEDEV('cambui 01'!$E41,'cambui 02'!$E41,'cambui 03'!$E41)</f>
        <v>0.64222222222222225</v>
      </c>
      <c r="J37" s="36">
        <f>_xlfn.STDEV.S('cambui 01'!$E41,'cambui 02'!$E41,'cambui 03'!$E41)</f>
        <v>0.83548389172582571</v>
      </c>
      <c r="K37" s="36">
        <f>_xlfn.VAR.S('cambui 01'!$E41,'cambui 02'!$E41,'cambui 03'!$E41)</f>
        <v>0.69803333333333129</v>
      </c>
    </row>
    <row r="38" spans="2:11" x14ac:dyDescent="0.25">
      <c r="B38" s="34">
        <f t="shared" si="0"/>
        <v>33</v>
      </c>
      <c r="C38" s="34" t="s">
        <v>162</v>
      </c>
      <c r="D38" s="34" t="s">
        <v>19</v>
      </c>
      <c r="E38" s="2">
        <f>AVERAGE('cambui 01'!$E42,'cambui 02'!$E42,'cambui 03'!$E42)</f>
        <v>10.296666666666667</v>
      </c>
      <c r="F38" s="2">
        <f>MAX('cambui 01'!$E42,'cambui 02'!$E42,'cambui 03'!$E42)</f>
        <v>14.9</v>
      </c>
      <c r="G38" s="2">
        <f>MIN('cambui 01'!$E42,'cambui 02'!$E42,'cambui 03'!$E42)</f>
        <v>7.99</v>
      </c>
      <c r="H38" s="2">
        <f>MEDIAN('cambui 01'!$E42,'cambui 02'!$E42,'cambui 03'!$E42)</f>
        <v>8</v>
      </c>
      <c r="I38" s="36">
        <f>AVEDEV('cambui 01'!$E42,'cambui 02'!$E42,'cambui 03'!$E42)</f>
        <v>3.068888888888889</v>
      </c>
      <c r="J38" s="36">
        <f>_xlfn.STDEV.S('cambui 01'!$E42,'cambui 02'!$E42,'cambui 03'!$E42)</f>
        <v>3.986606744254233</v>
      </c>
      <c r="K38" s="36">
        <f>_xlfn.VAR.S('cambui 01'!$E42,'cambui 02'!$E42,'cambui 03'!$E42)</f>
        <v>15.893033333333335</v>
      </c>
    </row>
    <row r="39" spans="2:11" x14ac:dyDescent="0.25">
      <c r="B39" s="34">
        <f t="shared" si="0"/>
        <v>34</v>
      </c>
      <c r="C39" s="34" t="s">
        <v>163</v>
      </c>
      <c r="D39" s="34" t="s">
        <v>19</v>
      </c>
      <c r="E39" s="2">
        <f>AVERAGE('cambui 01'!$E43,'cambui 02'!$E43,'cambui 03'!$E43)</f>
        <v>2.9633333333333334</v>
      </c>
      <c r="F39" s="2">
        <f>MAX('cambui 01'!$E43,'cambui 02'!$E43,'cambui 03'!$E43)</f>
        <v>3.9</v>
      </c>
      <c r="G39" s="2">
        <f>MIN('cambui 01'!$E43,'cambui 02'!$E43,'cambui 03'!$E43)</f>
        <v>2</v>
      </c>
      <c r="H39" s="2">
        <f>MEDIAN('cambui 01'!$E43,'cambui 02'!$E43,'cambui 03'!$E43)</f>
        <v>2.99</v>
      </c>
      <c r="I39" s="36">
        <f>AVEDEV('cambui 01'!$E43,'cambui 02'!$E43,'cambui 03'!$E43)</f>
        <v>0.64222222222222225</v>
      </c>
      <c r="J39" s="36">
        <f>_xlfn.STDEV.S('cambui 01'!$E43,'cambui 02'!$E43,'cambui 03'!$E43)</f>
        <v>0.95028066029638392</v>
      </c>
      <c r="K39" s="36">
        <f>_xlfn.VAR.S('cambui 01'!$E43,'cambui 02'!$E43,'cambui 03'!$E43)</f>
        <v>0.90303333333333136</v>
      </c>
    </row>
    <row r="40" spans="2:11" x14ac:dyDescent="0.25">
      <c r="B40" s="34">
        <f t="shared" si="0"/>
        <v>35</v>
      </c>
      <c r="C40" s="34" t="s">
        <v>164</v>
      </c>
      <c r="D40" s="34" t="s">
        <v>196</v>
      </c>
      <c r="E40" s="2">
        <f>AVERAGE('cambui 01'!$E44,'cambui 02'!$E44,'cambui 03'!$E44)</f>
        <v>3.6300000000000003</v>
      </c>
      <c r="F40" s="2">
        <f>MAX('cambui 01'!$E44,'cambui 02'!$E44,'cambui 03'!$E44)</f>
        <v>3.99</v>
      </c>
      <c r="G40" s="2">
        <f>MIN('cambui 01'!$E44,'cambui 02'!$E44,'cambui 03'!$E44)</f>
        <v>3</v>
      </c>
      <c r="H40" s="2">
        <f>MEDIAN('cambui 01'!$E44,'cambui 02'!$E44,'cambui 03'!$E44)</f>
        <v>3.9</v>
      </c>
      <c r="I40" s="36">
        <f>AVEDEV('cambui 01'!$E44,'cambui 02'!$E44,'cambui 03'!$E44)</f>
        <v>0.41999999999999993</v>
      </c>
      <c r="J40" s="36">
        <f>_xlfn.STDEV.S('cambui 01'!$E44,'cambui 02'!$E44,'cambui 03'!$E44)</f>
        <v>0.54744862772683778</v>
      </c>
      <c r="K40" s="36">
        <f>_xlfn.VAR.S('cambui 01'!$E44,'cambui 02'!$E44,'cambui 03'!$E44)</f>
        <v>0.29969999999999786</v>
      </c>
    </row>
    <row r="41" spans="2:11" x14ac:dyDescent="0.25">
      <c r="B41" s="34">
        <f t="shared" si="0"/>
        <v>36</v>
      </c>
      <c r="C41" s="34" t="s">
        <v>165</v>
      </c>
      <c r="D41" s="34" t="s">
        <v>19</v>
      </c>
      <c r="E41" s="2">
        <f>AVERAGE('cambui 01'!$E45,'cambui 02'!$E45,'cambui 03'!$E45)</f>
        <v>15.25</v>
      </c>
      <c r="F41" s="2">
        <f>MAX('cambui 01'!$E45,'cambui 02'!$E45,'cambui 03'!$E45)</f>
        <v>17.5</v>
      </c>
      <c r="G41" s="2">
        <f>MIN('cambui 01'!$E45,'cambui 02'!$E45,'cambui 03'!$E45)</f>
        <v>13</v>
      </c>
      <c r="H41" s="2">
        <f>MEDIAN('cambui 01'!$E45,'cambui 02'!$E45,'cambui 03'!$E45)</f>
        <v>15.25</v>
      </c>
      <c r="I41" s="36">
        <f>AVEDEV('cambui 01'!$E45,'cambui 02'!$E45,'cambui 03'!$E45)</f>
        <v>2.25</v>
      </c>
      <c r="J41" s="36">
        <f>_xlfn.STDEV.S('cambui 01'!$E45,'cambui 02'!$E45,'cambui 03'!$E45)</f>
        <v>3.1819805153394638</v>
      </c>
      <c r="K41" s="36">
        <f>_xlfn.VAR.S('cambui 01'!$E45,'cambui 02'!$E45,'cambui 03'!$E45)</f>
        <v>10.125</v>
      </c>
    </row>
    <row r="42" spans="2:11" x14ac:dyDescent="0.25">
      <c r="B42" s="34">
        <f t="shared" si="0"/>
        <v>37</v>
      </c>
      <c r="C42" s="34" t="s">
        <v>166</v>
      </c>
      <c r="D42" s="34" t="s">
        <v>19</v>
      </c>
      <c r="E42" s="2">
        <f>AVERAGE('cambui 01'!$E46,'cambui 02'!$E46,'cambui 03'!$E46)</f>
        <v>9.9633333333333329</v>
      </c>
      <c r="F42" s="2">
        <f>MAX('cambui 01'!$E46,'cambui 02'!$E46,'cambui 03'!$E46)</f>
        <v>11.99</v>
      </c>
      <c r="G42" s="2">
        <f>MIN('cambui 01'!$E46,'cambui 02'!$E46,'cambui 03'!$E46)</f>
        <v>8</v>
      </c>
      <c r="H42" s="2">
        <f>MEDIAN('cambui 01'!$E46,'cambui 02'!$E46,'cambui 03'!$E46)</f>
        <v>9.9</v>
      </c>
      <c r="I42" s="36">
        <f>AVEDEV('cambui 01'!$E46,'cambui 02'!$E46,'cambui 03'!$E46)</f>
        <v>1.3511111111111109</v>
      </c>
      <c r="J42" s="36">
        <f>_xlfn.STDEV.S('cambui 01'!$E46,'cambui 02'!$E46,'cambui 03'!$E46)</f>
        <v>1.9957538258345739</v>
      </c>
      <c r="K42" s="36">
        <f>_xlfn.VAR.S('cambui 01'!$E46,'cambui 02'!$E46,'cambui 03'!$E46)</f>
        <v>3.9830333333333385</v>
      </c>
    </row>
    <row r="43" spans="2:11" x14ac:dyDescent="0.25">
      <c r="E43"/>
      <c r="G43" s="5"/>
      <c r="I43"/>
    </row>
    <row r="44" spans="2:11" x14ac:dyDescent="0.25">
      <c r="E44"/>
      <c r="G44" s="5"/>
      <c r="I44"/>
    </row>
    <row r="45" spans="2:11" x14ac:dyDescent="0.25">
      <c r="E45"/>
      <c r="G45" s="5"/>
      <c r="I45"/>
    </row>
  </sheetData>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10</v>
      </c>
      <c r="D2" s="96"/>
    </row>
    <row r="3" spans="2:9" ht="15.75" thickBot="1" x14ac:dyDescent="0.3"/>
    <row r="4" spans="2:9" x14ac:dyDescent="0.25">
      <c r="B4" s="83" t="s">
        <v>0</v>
      </c>
      <c r="C4" s="84"/>
      <c r="D4" s="85" t="s">
        <v>11</v>
      </c>
      <c r="E4" s="86"/>
      <c r="F4" s="86"/>
      <c r="G4" s="86"/>
      <c r="H4" s="86"/>
      <c r="I4" s="87"/>
    </row>
    <row r="5" spans="2:9" x14ac:dyDescent="0.25">
      <c r="B5" s="88" t="s">
        <v>1</v>
      </c>
      <c r="C5" s="89"/>
      <c r="D5" s="90" t="s">
        <v>12</v>
      </c>
      <c r="E5" s="91"/>
      <c r="F5" s="91"/>
      <c r="G5" s="91"/>
      <c r="H5" s="91"/>
      <c r="I5" s="92"/>
    </row>
    <row r="6" spans="2:9" x14ac:dyDescent="0.25">
      <c r="B6" s="88" t="s">
        <v>2</v>
      </c>
      <c r="C6" s="89"/>
      <c r="D6" s="90" t="s">
        <v>13</v>
      </c>
      <c r="E6" s="91"/>
      <c r="F6" s="91"/>
      <c r="G6" s="91"/>
      <c r="H6" s="91"/>
      <c r="I6" s="92"/>
    </row>
    <row r="7" spans="2:9" ht="15.75" thickBot="1" x14ac:dyDescent="0.3">
      <c r="B7" s="78" t="s">
        <v>3</v>
      </c>
      <c r="C7" s="79"/>
      <c r="D7" s="80" t="s">
        <v>14</v>
      </c>
      <c r="E7" s="81"/>
      <c r="F7" s="81"/>
      <c r="G7" s="81"/>
      <c r="H7" s="81"/>
      <c r="I7" s="82"/>
    </row>
    <row r="9" spans="2:9" x14ac:dyDescent="0.25">
      <c r="B9" s="11" t="s">
        <v>4</v>
      </c>
      <c r="C9" s="11" t="s">
        <v>167</v>
      </c>
      <c r="D9" s="11" t="s">
        <v>5</v>
      </c>
      <c r="E9" s="2" t="s">
        <v>7</v>
      </c>
      <c r="G9" s="97" t="s">
        <v>9</v>
      </c>
      <c r="H9" s="97"/>
      <c r="I9" s="4">
        <v>1</v>
      </c>
    </row>
    <row r="10" spans="2:9" x14ac:dyDescent="0.25">
      <c r="B10" s="34">
        <v>1</v>
      </c>
      <c r="C10" s="34" t="s">
        <v>129</v>
      </c>
      <c r="D10" s="34" t="s">
        <v>15</v>
      </c>
      <c r="E10" s="2">
        <v>2</v>
      </c>
    </row>
    <row r="11" spans="2:9" x14ac:dyDescent="0.25">
      <c r="B11" s="34">
        <f>B10+1</f>
        <v>2</v>
      </c>
      <c r="C11" s="34" t="s">
        <v>140</v>
      </c>
      <c r="D11" s="34" t="s">
        <v>15</v>
      </c>
      <c r="E11" s="2">
        <v>2.5</v>
      </c>
    </row>
    <row r="12" spans="2:9" x14ac:dyDescent="0.25">
      <c r="B12" s="34">
        <f t="shared" ref="B12:B46" si="0">B11+1</f>
        <v>3</v>
      </c>
      <c r="C12" s="34" t="s">
        <v>141</v>
      </c>
      <c r="D12" s="34" t="s">
        <v>16</v>
      </c>
      <c r="E12" s="2">
        <v>0.8</v>
      </c>
    </row>
    <row r="13" spans="2:9" x14ac:dyDescent="0.25">
      <c r="B13" s="34">
        <f t="shared" si="0"/>
        <v>4</v>
      </c>
      <c r="C13" s="34" t="s">
        <v>197</v>
      </c>
      <c r="D13" s="34" t="s">
        <v>15</v>
      </c>
      <c r="E13" s="2">
        <v>25</v>
      </c>
    </row>
    <row r="14" spans="2:9" x14ac:dyDescent="0.25">
      <c r="B14" s="34">
        <f t="shared" si="0"/>
        <v>5</v>
      </c>
      <c r="C14" s="34" t="s">
        <v>198</v>
      </c>
      <c r="D14" s="34" t="s">
        <v>15</v>
      </c>
      <c r="E14" s="2" t="s">
        <v>97</v>
      </c>
    </row>
    <row r="15" spans="2:9" x14ac:dyDescent="0.25">
      <c r="B15" s="34">
        <f t="shared" si="0"/>
        <v>6</v>
      </c>
      <c r="C15" s="34" t="s">
        <v>142</v>
      </c>
      <c r="D15" s="34" t="s">
        <v>15</v>
      </c>
      <c r="E15" s="2">
        <v>2.4</v>
      </c>
    </row>
    <row r="16" spans="2:9" x14ac:dyDescent="0.25">
      <c r="B16" s="34">
        <f t="shared" si="0"/>
        <v>7</v>
      </c>
      <c r="C16" s="34" t="s">
        <v>143</v>
      </c>
      <c r="D16" s="34" t="s">
        <v>15</v>
      </c>
      <c r="E16" s="2">
        <v>3.5</v>
      </c>
    </row>
    <row r="17" spans="2:5" x14ac:dyDescent="0.25">
      <c r="B17" s="34">
        <f t="shared" si="0"/>
        <v>8</v>
      </c>
      <c r="C17" s="34" t="s">
        <v>144</v>
      </c>
      <c r="D17" s="34" t="s">
        <v>15</v>
      </c>
      <c r="E17" s="2">
        <v>5.5</v>
      </c>
    </row>
    <row r="18" spans="2:5" x14ac:dyDescent="0.25">
      <c r="B18" s="34">
        <f t="shared" si="0"/>
        <v>9</v>
      </c>
      <c r="C18" s="34" t="s">
        <v>145</v>
      </c>
      <c r="D18" s="34" t="s">
        <v>15</v>
      </c>
      <c r="E18" s="2">
        <v>3</v>
      </c>
    </row>
    <row r="19" spans="2:5" x14ac:dyDescent="0.25">
      <c r="B19" s="34">
        <f t="shared" si="0"/>
        <v>10</v>
      </c>
      <c r="C19" s="34" t="s">
        <v>146</v>
      </c>
      <c r="D19" s="34" t="s">
        <v>15</v>
      </c>
      <c r="E19" s="2">
        <v>3</v>
      </c>
    </row>
    <row r="20" spans="2:5" x14ac:dyDescent="0.25">
      <c r="B20" s="34">
        <f t="shared" si="0"/>
        <v>11</v>
      </c>
      <c r="C20" s="34" t="s">
        <v>147</v>
      </c>
      <c r="D20" s="34" t="s">
        <v>15</v>
      </c>
      <c r="E20" s="2" t="s">
        <v>97</v>
      </c>
    </row>
    <row r="21" spans="2:5" x14ac:dyDescent="0.25">
      <c r="B21" s="34">
        <f t="shared" si="0"/>
        <v>12</v>
      </c>
      <c r="C21" s="34" t="s">
        <v>148</v>
      </c>
      <c r="D21" s="34" t="s">
        <v>15</v>
      </c>
      <c r="E21" s="2" t="s">
        <v>97</v>
      </c>
    </row>
    <row r="22" spans="2:5" x14ac:dyDescent="0.25">
      <c r="B22" s="34">
        <f t="shared" si="0"/>
        <v>13</v>
      </c>
      <c r="C22" s="34" t="s">
        <v>149</v>
      </c>
      <c r="D22" s="34" t="s">
        <v>17</v>
      </c>
      <c r="E22" s="2">
        <v>3</v>
      </c>
    </row>
    <row r="23" spans="2:5" x14ac:dyDescent="0.25">
      <c r="B23" s="34">
        <f t="shared" si="0"/>
        <v>14</v>
      </c>
      <c r="C23" s="34" t="s">
        <v>150</v>
      </c>
      <c r="D23" s="34" t="s">
        <v>15</v>
      </c>
      <c r="E23" s="2">
        <v>3</v>
      </c>
    </row>
    <row r="24" spans="2:5" x14ac:dyDescent="0.25">
      <c r="B24" s="34">
        <f t="shared" si="0"/>
        <v>15</v>
      </c>
      <c r="C24" s="34" t="s">
        <v>151</v>
      </c>
      <c r="D24" s="34" t="s">
        <v>15</v>
      </c>
      <c r="E24" s="2">
        <v>2</v>
      </c>
    </row>
    <row r="25" spans="2:5" x14ac:dyDescent="0.25">
      <c r="B25" s="34">
        <f t="shared" si="0"/>
        <v>16</v>
      </c>
      <c r="C25" s="34" t="s">
        <v>152</v>
      </c>
      <c r="D25" s="34" t="s">
        <v>15</v>
      </c>
      <c r="E25" s="2">
        <v>3.5</v>
      </c>
    </row>
    <row r="26" spans="2:5" x14ac:dyDescent="0.25">
      <c r="B26" s="34">
        <f t="shared" si="0"/>
        <v>17</v>
      </c>
      <c r="C26" s="34" t="s">
        <v>153</v>
      </c>
      <c r="D26" s="34" t="s">
        <v>15</v>
      </c>
      <c r="E26" s="2">
        <v>1.5</v>
      </c>
    </row>
    <row r="27" spans="2:5" x14ac:dyDescent="0.25">
      <c r="B27" s="34">
        <f t="shared" si="0"/>
        <v>18</v>
      </c>
      <c r="C27" s="34" t="s">
        <v>154</v>
      </c>
      <c r="D27" s="34" t="s">
        <v>15</v>
      </c>
      <c r="E27" s="2" t="s">
        <v>97</v>
      </c>
    </row>
    <row r="28" spans="2:5" x14ac:dyDescent="0.25">
      <c r="B28" s="34">
        <f t="shared" si="0"/>
        <v>19</v>
      </c>
      <c r="C28" s="34" t="s">
        <v>155</v>
      </c>
      <c r="D28" s="34" t="s">
        <v>15</v>
      </c>
      <c r="E28" s="2" t="s">
        <v>97</v>
      </c>
    </row>
    <row r="29" spans="2:5" x14ac:dyDescent="0.25">
      <c r="B29" s="34">
        <f t="shared" si="0"/>
        <v>20</v>
      </c>
      <c r="C29" s="5" t="s">
        <v>199</v>
      </c>
      <c r="D29" s="34" t="s">
        <v>15</v>
      </c>
      <c r="E29" s="2" t="s">
        <v>97</v>
      </c>
    </row>
    <row r="30" spans="2:5" x14ac:dyDescent="0.25">
      <c r="B30" s="34">
        <f t="shared" si="0"/>
        <v>21</v>
      </c>
      <c r="C30" s="34" t="s">
        <v>156</v>
      </c>
      <c r="D30" s="34" t="s">
        <v>15</v>
      </c>
      <c r="E30" s="2">
        <v>3.9</v>
      </c>
    </row>
    <row r="31" spans="2:5" x14ac:dyDescent="0.25">
      <c r="B31" s="34">
        <f t="shared" si="0"/>
        <v>22</v>
      </c>
      <c r="C31" s="34" t="s">
        <v>157</v>
      </c>
      <c r="D31" s="34" t="s">
        <v>15</v>
      </c>
      <c r="E31" s="2">
        <v>1.99</v>
      </c>
    </row>
    <row r="32" spans="2:5" x14ac:dyDescent="0.25">
      <c r="B32" s="34">
        <f>B31+1</f>
        <v>23</v>
      </c>
      <c r="C32" s="34" t="s">
        <v>158</v>
      </c>
      <c r="D32" s="34" t="s">
        <v>18</v>
      </c>
      <c r="E32" s="2" t="s">
        <v>97</v>
      </c>
    </row>
    <row r="33" spans="2:5" x14ac:dyDescent="0.25">
      <c r="B33" s="34">
        <f t="shared" si="0"/>
        <v>24</v>
      </c>
      <c r="C33" s="34" t="s">
        <v>159</v>
      </c>
      <c r="D33" s="34" t="s">
        <v>15</v>
      </c>
      <c r="E33" s="2">
        <v>2.5</v>
      </c>
    </row>
    <row r="34" spans="2:5" x14ac:dyDescent="0.25">
      <c r="B34" s="34">
        <f t="shared" si="0"/>
        <v>25</v>
      </c>
      <c r="C34" s="34" t="s">
        <v>168</v>
      </c>
      <c r="D34" s="34" t="s">
        <v>15</v>
      </c>
      <c r="E34" s="2">
        <v>2.5</v>
      </c>
    </row>
    <row r="35" spans="2:5" x14ac:dyDescent="0.25">
      <c r="B35" s="34">
        <f t="shared" si="0"/>
        <v>26</v>
      </c>
      <c r="C35" s="34" t="s">
        <v>169</v>
      </c>
      <c r="D35" s="34" t="s">
        <v>15</v>
      </c>
      <c r="E35" s="2">
        <v>7.5</v>
      </c>
    </row>
    <row r="36" spans="2:5" x14ac:dyDescent="0.25">
      <c r="B36" s="34">
        <f t="shared" si="0"/>
        <v>27</v>
      </c>
      <c r="C36" s="34" t="s">
        <v>201</v>
      </c>
      <c r="D36" s="34" t="s">
        <v>15</v>
      </c>
      <c r="E36" s="2" t="s">
        <v>97</v>
      </c>
    </row>
    <row r="37" spans="2:5" x14ac:dyDescent="0.25">
      <c r="B37" s="34">
        <f t="shared" si="0"/>
        <v>28</v>
      </c>
      <c r="C37" s="5" t="s">
        <v>200</v>
      </c>
      <c r="D37" s="34" t="s">
        <v>15</v>
      </c>
      <c r="E37" s="2" t="s">
        <v>97</v>
      </c>
    </row>
    <row r="38" spans="2:5" x14ac:dyDescent="0.25">
      <c r="B38" s="34">
        <f t="shared" si="0"/>
        <v>29</v>
      </c>
      <c r="C38" s="34" t="s">
        <v>160</v>
      </c>
      <c r="D38" s="34" t="s">
        <v>15</v>
      </c>
      <c r="E38" s="2">
        <v>13.5</v>
      </c>
    </row>
    <row r="39" spans="2:5" x14ac:dyDescent="0.25">
      <c r="B39" s="34">
        <f t="shared" si="0"/>
        <v>30</v>
      </c>
      <c r="C39" s="34" t="s">
        <v>202</v>
      </c>
      <c r="D39" s="34" t="s">
        <v>15</v>
      </c>
      <c r="E39" s="2" t="s">
        <v>97</v>
      </c>
    </row>
    <row r="40" spans="2:5" x14ac:dyDescent="0.25">
      <c r="B40" s="34">
        <f t="shared" si="0"/>
        <v>31</v>
      </c>
      <c r="C40" s="34" t="s">
        <v>203</v>
      </c>
      <c r="D40" s="34" t="s">
        <v>19</v>
      </c>
      <c r="E40" s="2" t="s">
        <v>97</v>
      </c>
    </row>
    <row r="41" spans="2:5" x14ac:dyDescent="0.25">
      <c r="B41" s="34">
        <f t="shared" si="0"/>
        <v>32</v>
      </c>
      <c r="C41" s="34" t="s">
        <v>161</v>
      </c>
      <c r="D41" s="34" t="s">
        <v>19</v>
      </c>
      <c r="E41" s="2">
        <v>2.5</v>
      </c>
    </row>
    <row r="42" spans="2:5" x14ac:dyDescent="0.25">
      <c r="B42" s="34">
        <f t="shared" si="0"/>
        <v>33</v>
      </c>
      <c r="C42" s="34" t="s">
        <v>162</v>
      </c>
      <c r="D42" s="34" t="s">
        <v>19</v>
      </c>
      <c r="E42" s="2" t="s">
        <v>97</v>
      </c>
    </row>
    <row r="43" spans="2:5" x14ac:dyDescent="0.25">
      <c r="B43" s="34">
        <f t="shared" si="0"/>
        <v>34</v>
      </c>
      <c r="C43" s="34" t="s">
        <v>163</v>
      </c>
      <c r="D43" s="34" t="s">
        <v>19</v>
      </c>
      <c r="E43" s="2">
        <v>2.5</v>
      </c>
    </row>
    <row r="44" spans="2:5" x14ac:dyDescent="0.25">
      <c r="B44" s="34">
        <f t="shared" si="0"/>
        <v>35</v>
      </c>
      <c r="C44" s="34" t="s">
        <v>164</v>
      </c>
      <c r="D44" s="34" t="s">
        <v>196</v>
      </c>
      <c r="E44" s="2">
        <v>3</v>
      </c>
    </row>
    <row r="45" spans="2:5" x14ac:dyDescent="0.25">
      <c r="B45" s="34">
        <f t="shared" si="0"/>
        <v>36</v>
      </c>
      <c r="C45" s="34" t="s">
        <v>165</v>
      </c>
      <c r="D45" s="34" t="s">
        <v>19</v>
      </c>
      <c r="E45" s="2">
        <v>7.5</v>
      </c>
    </row>
    <row r="46" spans="2:5" x14ac:dyDescent="0.25">
      <c r="B46" s="34">
        <f t="shared" si="0"/>
        <v>37</v>
      </c>
      <c r="C46" s="34" t="s">
        <v>166</v>
      </c>
      <c r="D46" s="34" t="s">
        <v>19</v>
      </c>
      <c r="E46" s="2">
        <v>4</v>
      </c>
    </row>
  </sheetData>
  <mergeCells count="10">
    <mergeCell ref="D6:I6"/>
    <mergeCell ref="D7:I7"/>
    <mergeCell ref="C2:D2"/>
    <mergeCell ref="G9:H9"/>
    <mergeCell ref="D4:I4"/>
    <mergeCell ref="B4:C4"/>
    <mergeCell ref="B5:C5"/>
    <mergeCell ref="B6:C6"/>
    <mergeCell ref="B7:C7"/>
    <mergeCell ref="D5:I5"/>
  </mergeCells>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10</v>
      </c>
      <c r="D2" s="96"/>
    </row>
    <row r="3" spans="2:9" ht="15.75" thickBot="1" x14ac:dyDescent="0.3"/>
    <row r="4" spans="2:9" x14ac:dyDescent="0.25">
      <c r="B4" s="83" t="s">
        <v>0</v>
      </c>
      <c r="C4" s="84"/>
      <c r="D4" s="85" t="s">
        <v>20</v>
      </c>
      <c r="E4" s="86"/>
      <c r="F4" s="86"/>
      <c r="G4" s="86"/>
      <c r="H4" s="86"/>
      <c r="I4" s="87"/>
    </row>
    <row r="5" spans="2:9" x14ac:dyDescent="0.25">
      <c r="B5" s="88" t="s">
        <v>1</v>
      </c>
      <c r="C5" s="89"/>
      <c r="D5" s="90" t="s">
        <v>21</v>
      </c>
      <c r="E5" s="91"/>
      <c r="F5" s="91"/>
      <c r="G5" s="91"/>
      <c r="H5" s="91"/>
      <c r="I5" s="92"/>
    </row>
    <row r="6" spans="2:9" x14ac:dyDescent="0.25">
      <c r="B6" s="88" t="s">
        <v>2</v>
      </c>
      <c r="C6" s="89"/>
      <c r="D6" s="90" t="s">
        <v>22</v>
      </c>
      <c r="E6" s="91"/>
      <c r="F6" s="91"/>
      <c r="G6" s="91"/>
      <c r="H6" s="91"/>
      <c r="I6" s="92"/>
    </row>
    <row r="7" spans="2:9" ht="15.75" thickBot="1" x14ac:dyDescent="0.3">
      <c r="B7" s="78" t="s">
        <v>3</v>
      </c>
      <c r="C7" s="79"/>
      <c r="D7" s="80" t="s">
        <v>23</v>
      </c>
      <c r="E7" s="81"/>
      <c r="F7" s="81"/>
      <c r="G7" s="81"/>
      <c r="H7" s="81"/>
      <c r="I7" s="82"/>
    </row>
    <row r="9" spans="2:9" x14ac:dyDescent="0.25">
      <c r="B9" s="11" t="s">
        <v>4</v>
      </c>
      <c r="C9" s="11" t="s">
        <v>167</v>
      </c>
      <c r="D9" s="11" t="s">
        <v>5</v>
      </c>
      <c r="E9" s="2" t="s">
        <v>7</v>
      </c>
      <c r="G9" s="97" t="s">
        <v>9</v>
      </c>
      <c r="H9" s="97"/>
      <c r="I9" s="4">
        <v>2</v>
      </c>
    </row>
    <row r="10" spans="2:9" x14ac:dyDescent="0.25">
      <c r="B10" s="34">
        <v>1</v>
      </c>
      <c r="C10" s="34" t="s">
        <v>129</v>
      </c>
      <c r="D10" s="34" t="s">
        <v>15</v>
      </c>
      <c r="E10" s="2">
        <v>2.79</v>
      </c>
    </row>
    <row r="11" spans="2:9" x14ac:dyDescent="0.25">
      <c r="B11" s="34">
        <f>B10+1</f>
        <v>2</v>
      </c>
      <c r="C11" s="34" t="s">
        <v>140</v>
      </c>
      <c r="D11" s="34" t="s">
        <v>15</v>
      </c>
      <c r="E11" s="2">
        <v>3.99</v>
      </c>
    </row>
    <row r="12" spans="2:9" x14ac:dyDescent="0.25">
      <c r="B12" s="34">
        <f t="shared" ref="B12:B46" si="0">B11+1</f>
        <v>3</v>
      </c>
      <c r="C12" s="34" t="s">
        <v>141</v>
      </c>
      <c r="D12" s="34" t="s">
        <v>16</v>
      </c>
      <c r="E12" s="2">
        <v>1.79</v>
      </c>
    </row>
    <row r="13" spans="2:9" x14ac:dyDescent="0.25">
      <c r="B13" s="34">
        <f t="shared" si="0"/>
        <v>4</v>
      </c>
      <c r="C13" s="34" t="s">
        <v>197</v>
      </c>
      <c r="D13" s="34" t="s">
        <v>15</v>
      </c>
      <c r="E13" s="2">
        <v>28.99</v>
      </c>
    </row>
    <row r="14" spans="2:9" x14ac:dyDescent="0.25">
      <c r="B14" s="34">
        <f t="shared" si="0"/>
        <v>5</v>
      </c>
      <c r="C14" s="34" t="s">
        <v>198</v>
      </c>
      <c r="D14" s="34" t="s">
        <v>15</v>
      </c>
      <c r="E14" s="2">
        <v>19.8</v>
      </c>
    </row>
    <row r="15" spans="2:9" x14ac:dyDescent="0.25">
      <c r="B15" s="34">
        <f t="shared" si="0"/>
        <v>6</v>
      </c>
      <c r="C15" s="34" t="s">
        <v>142</v>
      </c>
      <c r="D15" s="34" t="s">
        <v>15</v>
      </c>
      <c r="E15" s="2">
        <v>3.79</v>
      </c>
    </row>
    <row r="16" spans="2:9" x14ac:dyDescent="0.25">
      <c r="B16" s="34">
        <f t="shared" si="0"/>
        <v>7</v>
      </c>
      <c r="C16" s="34" t="s">
        <v>143</v>
      </c>
      <c r="D16" s="34" t="s">
        <v>15</v>
      </c>
      <c r="E16" s="2">
        <v>3.99</v>
      </c>
    </row>
    <row r="17" spans="2:5" x14ac:dyDescent="0.25">
      <c r="B17" s="34">
        <f t="shared" si="0"/>
        <v>8</v>
      </c>
      <c r="C17" s="34" t="s">
        <v>144</v>
      </c>
      <c r="D17" s="34" t="s">
        <v>15</v>
      </c>
      <c r="E17" s="2">
        <v>5.99</v>
      </c>
    </row>
    <row r="18" spans="2:5" x14ac:dyDescent="0.25">
      <c r="B18" s="34">
        <f t="shared" si="0"/>
        <v>9</v>
      </c>
      <c r="C18" s="34" t="s">
        <v>145</v>
      </c>
      <c r="D18" s="34" t="s">
        <v>15</v>
      </c>
      <c r="E18" s="2">
        <v>2.59</v>
      </c>
    </row>
    <row r="19" spans="2:5" x14ac:dyDescent="0.25">
      <c r="B19" s="34">
        <f t="shared" si="0"/>
        <v>10</v>
      </c>
      <c r="C19" s="34" t="s">
        <v>146</v>
      </c>
      <c r="D19" s="34" t="s">
        <v>15</v>
      </c>
      <c r="E19" s="2">
        <v>2.79</v>
      </c>
    </row>
    <row r="20" spans="2:5" x14ac:dyDescent="0.25">
      <c r="B20" s="34">
        <f t="shared" si="0"/>
        <v>11</v>
      </c>
      <c r="C20" s="34" t="s">
        <v>147</v>
      </c>
      <c r="D20" s="34" t="s">
        <v>15</v>
      </c>
      <c r="E20" s="2">
        <v>34.53</v>
      </c>
    </row>
    <row r="21" spans="2:5" x14ac:dyDescent="0.25">
      <c r="B21" s="34">
        <f t="shared" si="0"/>
        <v>12</v>
      </c>
      <c r="C21" s="34" t="s">
        <v>148</v>
      </c>
      <c r="D21" s="34" t="s">
        <v>15</v>
      </c>
      <c r="E21" s="2">
        <v>22.95</v>
      </c>
    </row>
    <row r="22" spans="2:5" x14ac:dyDescent="0.25">
      <c r="B22" s="34">
        <f t="shared" si="0"/>
        <v>13</v>
      </c>
      <c r="C22" s="34" t="s">
        <v>149</v>
      </c>
      <c r="D22" s="34" t="s">
        <v>17</v>
      </c>
      <c r="E22" s="2">
        <v>4.99</v>
      </c>
    </row>
    <row r="23" spans="2:5" x14ac:dyDescent="0.25">
      <c r="B23" s="34">
        <f t="shared" si="0"/>
        <v>14</v>
      </c>
      <c r="C23" s="34" t="s">
        <v>150</v>
      </c>
      <c r="D23" s="34" t="s">
        <v>15</v>
      </c>
      <c r="E23" s="2">
        <v>2.99</v>
      </c>
    </row>
    <row r="24" spans="2:5" x14ac:dyDescent="0.25">
      <c r="B24" s="34">
        <f t="shared" si="0"/>
        <v>15</v>
      </c>
      <c r="C24" s="34" t="s">
        <v>151</v>
      </c>
      <c r="D24" s="34" t="s">
        <v>15</v>
      </c>
      <c r="E24" s="2">
        <v>2.4900000000000002</v>
      </c>
    </row>
    <row r="25" spans="2:5" x14ac:dyDescent="0.25">
      <c r="B25" s="34">
        <f t="shared" si="0"/>
        <v>16</v>
      </c>
      <c r="C25" s="34" t="s">
        <v>152</v>
      </c>
      <c r="D25" s="34" t="s">
        <v>15</v>
      </c>
      <c r="E25" s="2">
        <v>2.99</v>
      </c>
    </row>
    <row r="26" spans="2:5" x14ac:dyDescent="0.25">
      <c r="B26" s="34">
        <f t="shared" si="0"/>
        <v>17</v>
      </c>
      <c r="C26" s="34" t="s">
        <v>153</v>
      </c>
      <c r="D26" s="34" t="s">
        <v>15</v>
      </c>
      <c r="E26" s="2">
        <v>2.4900000000000002</v>
      </c>
    </row>
    <row r="27" spans="2:5" x14ac:dyDescent="0.25">
      <c r="B27" s="34">
        <f t="shared" si="0"/>
        <v>18</v>
      </c>
      <c r="C27" s="34" t="s">
        <v>154</v>
      </c>
      <c r="D27" s="34" t="s">
        <v>15</v>
      </c>
      <c r="E27" s="2">
        <v>23.2</v>
      </c>
    </row>
    <row r="28" spans="2:5" x14ac:dyDescent="0.25">
      <c r="B28" s="34">
        <f t="shared" si="0"/>
        <v>19</v>
      </c>
      <c r="C28" s="34" t="s">
        <v>155</v>
      </c>
      <c r="D28" s="34" t="s">
        <v>15</v>
      </c>
      <c r="E28" s="2">
        <v>10.69</v>
      </c>
    </row>
    <row r="29" spans="2:5" x14ac:dyDescent="0.25">
      <c r="B29" s="34">
        <f t="shared" si="0"/>
        <v>20</v>
      </c>
      <c r="C29" s="5" t="s">
        <v>199</v>
      </c>
      <c r="D29" s="34" t="s">
        <v>15</v>
      </c>
      <c r="E29" s="2">
        <v>34.9</v>
      </c>
    </row>
    <row r="30" spans="2:5" x14ac:dyDescent="0.25">
      <c r="B30" s="34">
        <f t="shared" si="0"/>
        <v>21</v>
      </c>
      <c r="C30" s="34" t="s">
        <v>156</v>
      </c>
      <c r="D30" s="34" t="s">
        <v>15</v>
      </c>
      <c r="E30" s="2">
        <v>3.99</v>
      </c>
    </row>
    <row r="31" spans="2:5" x14ac:dyDescent="0.25">
      <c r="B31" s="34">
        <f t="shared" si="0"/>
        <v>22</v>
      </c>
      <c r="C31" s="34" t="s">
        <v>157</v>
      </c>
      <c r="D31" s="34" t="s">
        <v>15</v>
      </c>
      <c r="E31" s="2">
        <v>1.79</v>
      </c>
    </row>
    <row r="32" spans="2:5" x14ac:dyDescent="0.25">
      <c r="B32" s="34">
        <f>B31+1</f>
        <v>23</v>
      </c>
      <c r="C32" s="34" t="s">
        <v>158</v>
      </c>
      <c r="D32" s="34" t="s">
        <v>18</v>
      </c>
      <c r="E32" s="2">
        <v>2.35</v>
      </c>
    </row>
    <row r="33" spans="2:5" x14ac:dyDescent="0.25">
      <c r="B33" s="34">
        <f t="shared" si="0"/>
        <v>24</v>
      </c>
      <c r="C33" s="34" t="s">
        <v>159</v>
      </c>
      <c r="D33" s="34" t="s">
        <v>15</v>
      </c>
      <c r="E33" s="2">
        <v>1.4</v>
      </c>
    </row>
    <row r="34" spans="2:5" x14ac:dyDescent="0.25">
      <c r="B34" s="34">
        <f t="shared" si="0"/>
        <v>25</v>
      </c>
      <c r="C34" s="34" t="s">
        <v>168</v>
      </c>
      <c r="D34" s="34" t="s">
        <v>15</v>
      </c>
      <c r="E34" s="2">
        <v>1.4</v>
      </c>
    </row>
    <row r="35" spans="2:5" x14ac:dyDescent="0.25">
      <c r="B35" s="34">
        <f t="shared" si="0"/>
        <v>26</v>
      </c>
      <c r="C35" s="34" t="s">
        <v>169</v>
      </c>
      <c r="D35" s="34" t="s">
        <v>15</v>
      </c>
      <c r="E35" s="2">
        <v>6.99</v>
      </c>
    </row>
    <row r="36" spans="2:5" x14ac:dyDescent="0.25">
      <c r="B36" s="34">
        <f t="shared" si="0"/>
        <v>27</v>
      </c>
      <c r="C36" s="34" t="s">
        <v>201</v>
      </c>
      <c r="D36" s="34" t="s">
        <v>15</v>
      </c>
      <c r="E36" s="2" t="s">
        <v>97</v>
      </c>
    </row>
    <row r="37" spans="2:5" x14ac:dyDescent="0.25">
      <c r="B37" s="34">
        <f t="shared" si="0"/>
        <v>28</v>
      </c>
      <c r="C37" s="5" t="s">
        <v>200</v>
      </c>
      <c r="D37" s="34" t="s">
        <v>15</v>
      </c>
      <c r="E37" s="2">
        <v>30</v>
      </c>
    </row>
    <row r="38" spans="2:5" x14ac:dyDescent="0.25">
      <c r="B38" s="34">
        <f t="shared" si="0"/>
        <v>29</v>
      </c>
      <c r="C38" s="34" t="s">
        <v>160</v>
      </c>
      <c r="D38" s="34" t="s">
        <v>15</v>
      </c>
      <c r="E38" s="2">
        <v>15</v>
      </c>
    </row>
    <row r="39" spans="2:5" x14ac:dyDescent="0.25">
      <c r="B39" s="34">
        <f t="shared" si="0"/>
        <v>30</v>
      </c>
      <c r="C39" s="34" t="s">
        <v>202</v>
      </c>
      <c r="D39" s="34" t="s">
        <v>15</v>
      </c>
      <c r="E39" s="2">
        <v>10.99</v>
      </c>
    </row>
    <row r="40" spans="2:5" x14ac:dyDescent="0.25">
      <c r="B40" s="34">
        <f t="shared" si="0"/>
        <v>31</v>
      </c>
      <c r="C40" s="34" t="s">
        <v>203</v>
      </c>
      <c r="D40" s="34" t="s">
        <v>19</v>
      </c>
      <c r="E40" s="2">
        <v>19.899999999999999</v>
      </c>
    </row>
    <row r="41" spans="2:5" x14ac:dyDescent="0.25">
      <c r="B41" s="34">
        <f t="shared" si="0"/>
        <v>32</v>
      </c>
      <c r="C41" s="34" t="s">
        <v>161</v>
      </c>
      <c r="D41" s="34" t="s">
        <v>19</v>
      </c>
      <c r="E41" s="2">
        <v>3.19</v>
      </c>
    </row>
    <row r="42" spans="2:5" x14ac:dyDescent="0.25">
      <c r="B42" s="34">
        <f t="shared" si="0"/>
        <v>33</v>
      </c>
      <c r="C42" s="34" t="s">
        <v>162</v>
      </c>
      <c r="D42" s="34" t="s">
        <v>19</v>
      </c>
      <c r="E42" s="2">
        <v>7.99</v>
      </c>
    </row>
    <row r="43" spans="2:5" x14ac:dyDescent="0.25">
      <c r="B43" s="34">
        <f t="shared" si="0"/>
        <v>34</v>
      </c>
      <c r="C43" s="34" t="s">
        <v>163</v>
      </c>
      <c r="D43" s="34" t="s">
        <v>19</v>
      </c>
      <c r="E43" s="2">
        <v>5.99</v>
      </c>
    </row>
    <row r="44" spans="2:5" x14ac:dyDescent="0.25">
      <c r="B44" s="34">
        <f t="shared" si="0"/>
        <v>35</v>
      </c>
      <c r="C44" s="34" t="s">
        <v>164</v>
      </c>
      <c r="D44" s="34" t="s">
        <v>196</v>
      </c>
      <c r="E44" s="2">
        <v>3.99</v>
      </c>
    </row>
    <row r="45" spans="2:5" x14ac:dyDescent="0.25">
      <c r="B45" s="34">
        <f t="shared" si="0"/>
        <v>36</v>
      </c>
      <c r="C45" s="34" t="s">
        <v>165</v>
      </c>
      <c r="D45" s="34" t="s">
        <v>19</v>
      </c>
      <c r="E45" s="2">
        <v>10.9</v>
      </c>
    </row>
    <row r="46" spans="2:5" x14ac:dyDescent="0.25">
      <c r="B46" s="34">
        <f t="shared" si="0"/>
        <v>37</v>
      </c>
      <c r="C46" s="34" t="s">
        <v>166</v>
      </c>
      <c r="D46" s="34" t="s">
        <v>19</v>
      </c>
      <c r="E46" s="2">
        <v>8.99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10</v>
      </c>
      <c r="D2" s="96"/>
    </row>
    <row r="3" spans="2:9" ht="15.75" thickBot="1" x14ac:dyDescent="0.3"/>
    <row r="4" spans="2:9" x14ac:dyDescent="0.25">
      <c r="B4" s="83" t="s">
        <v>0</v>
      </c>
      <c r="C4" s="84"/>
      <c r="D4" s="85" t="s">
        <v>24</v>
      </c>
      <c r="E4" s="86"/>
      <c r="F4" s="86"/>
      <c r="G4" s="86"/>
      <c r="H4" s="86"/>
      <c r="I4" s="87"/>
    </row>
    <row r="5" spans="2:9" x14ac:dyDescent="0.25">
      <c r="B5" s="88" t="s">
        <v>1</v>
      </c>
      <c r="C5" s="89"/>
      <c r="D5" s="90"/>
      <c r="E5" s="91"/>
      <c r="F5" s="91"/>
      <c r="G5" s="91"/>
      <c r="H5" s="91"/>
      <c r="I5" s="92"/>
    </row>
    <row r="6" spans="2:9" x14ac:dyDescent="0.25">
      <c r="B6" s="88" t="s">
        <v>2</v>
      </c>
      <c r="C6" s="89"/>
      <c r="D6" s="90" t="s">
        <v>26</v>
      </c>
      <c r="E6" s="91"/>
      <c r="F6" s="91"/>
      <c r="G6" s="91"/>
      <c r="H6" s="91"/>
      <c r="I6" s="92"/>
    </row>
    <row r="7" spans="2:9" ht="15.75" thickBot="1" x14ac:dyDescent="0.3">
      <c r="B7" s="78" t="s">
        <v>3</v>
      </c>
      <c r="C7" s="79"/>
      <c r="D7" s="80" t="s">
        <v>25</v>
      </c>
      <c r="E7" s="81"/>
      <c r="F7" s="81"/>
      <c r="G7" s="81"/>
      <c r="H7" s="81"/>
      <c r="I7" s="82"/>
    </row>
    <row r="9" spans="2:9" x14ac:dyDescent="0.25">
      <c r="B9" s="11" t="s">
        <v>4</v>
      </c>
      <c r="C9" s="11" t="s">
        <v>167</v>
      </c>
      <c r="D9" s="11" t="s">
        <v>5</v>
      </c>
      <c r="E9" s="2" t="s">
        <v>7</v>
      </c>
      <c r="G9" s="97" t="s">
        <v>9</v>
      </c>
      <c r="H9" s="97"/>
      <c r="I9" s="4">
        <v>3</v>
      </c>
    </row>
    <row r="10" spans="2:9" x14ac:dyDescent="0.25">
      <c r="B10" s="34">
        <v>1</v>
      </c>
      <c r="C10" s="34" t="s">
        <v>129</v>
      </c>
      <c r="D10" s="34" t="s">
        <v>15</v>
      </c>
      <c r="E10" s="2">
        <v>2.5</v>
      </c>
    </row>
    <row r="11" spans="2:9" x14ac:dyDescent="0.25">
      <c r="B11" s="34">
        <f>B10+1</f>
        <v>2</v>
      </c>
      <c r="C11" s="34" t="s">
        <v>140</v>
      </c>
      <c r="D11" s="34" t="s">
        <v>15</v>
      </c>
      <c r="E11" s="2">
        <v>4</v>
      </c>
    </row>
    <row r="12" spans="2:9" x14ac:dyDescent="0.25">
      <c r="B12" s="34">
        <f t="shared" ref="B12:B46" si="0">B11+1</f>
        <v>3</v>
      </c>
      <c r="C12" s="34" t="s">
        <v>141</v>
      </c>
      <c r="D12" s="34" t="s">
        <v>16</v>
      </c>
      <c r="E12" s="2">
        <v>1</v>
      </c>
    </row>
    <row r="13" spans="2:9" x14ac:dyDescent="0.25">
      <c r="B13" s="34">
        <f t="shared" si="0"/>
        <v>4</v>
      </c>
      <c r="C13" s="34" t="s">
        <v>197</v>
      </c>
      <c r="D13" s="34" t="s">
        <v>15</v>
      </c>
      <c r="E13" s="2">
        <v>25</v>
      </c>
    </row>
    <row r="14" spans="2:9" x14ac:dyDescent="0.25">
      <c r="B14" s="34">
        <f t="shared" si="0"/>
        <v>5</v>
      </c>
      <c r="C14" s="34" t="s">
        <v>198</v>
      </c>
      <c r="D14" s="34" t="s">
        <v>15</v>
      </c>
      <c r="E14" s="2">
        <v>21</v>
      </c>
    </row>
    <row r="15" spans="2:9" x14ac:dyDescent="0.25">
      <c r="B15" s="34">
        <f t="shared" si="0"/>
        <v>6</v>
      </c>
      <c r="C15" s="34" t="s">
        <v>142</v>
      </c>
      <c r="D15" s="34" t="s">
        <v>15</v>
      </c>
      <c r="E15" s="2">
        <v>4</v>
      </c>
    </row>
    <row r="16" spans="2:9" x14ac:dyDescent="0.25">
      <c r="B16" s="34">
        <f t="shared" si="0"/>
        <v>7</v>
      </c>
      <c r="C16" s="34" t="s">
        <v>143</v>
      </c>
      <c r="D16" s="34" t="s">
        <v>15</v>
      </c>
      <c r="E16" s="2">
        <v>4</v>
      </c>
    </row>
    <row r="17" spans="2:5" x14ac:dyDescent="0.25">
      <c r="B17" s="34">
        <f t="shared" si="0"/>
        <v>8</v>
      </c>
      <c r="C17" s="34" t="s">
        <v>144</v>
      </c>
      <c r="D17" s="34" t="s">
        <v>15</v>
      </c>
      <c r="E17" s="2">
        <v>5.5</v>
      </c>
    </row>
    <row r="18" spans="2:5" x14ac:dyDescent="0.25">
      <c r="B18" s="34">
        <f t="shared" si="0"/>
        <v>9</v>
      </c>
      <c r="C18" s="34" t="s">
        <v>145</v>
      </c>
      <c r="D18" s="34" t="s">
        <v>15</v>
      </c>
      <c r="E18" s="2">
        <v>3</v>
      </c>
    </row>
    <row r="19" spans="2:5" x14ac:dyDescent="0.25">
      <c r="B19" s="34">
        <f t="shared" si="0"/>
        <v>10</v>
      </c>
      <c r="C19" s="34" t="s">
        <v>146</v>
      </c>
      <c r="D19" s="34" t="s">
        <v>15</v>
      </c>
      <c r="E19" s="2">
        <v>3</v>
      </c>
    </row>
    <row r="20" spans="2:5" x14ac:dyDescent="0.25">
      <c r="B20" s="34">
        <f t="shared" si="0"/>
        <v>11</v>
      </c>
      <c r="C20" s="34" t="s">
        <v>147</v>
      </c>
      <c r="D20" s="34" t="s">
        <v>15</v>
      </c>
      <c r="E20" s="2" t="s">
        <v>97</v>
      </c>
    </row>
    <row r="21" spans="2:5" x14ac:dyDescent="0.25">
      <c r="B21" s="34">
        <f t="shared" si="0"/>
        <v>12</v>
      </c>
      <c r="C21" s="34" t="s">
        <v>148</v>
      </c>
      <c r="D21" s="34" t="s">
        <v>15</v>
      </c>
      <c r="E21" s="2" t="s">
        <v>97</v>
      </c>
    </row>
    <row r="22" spans="2:5" x14ac:dyDescent="0.25">
      <c r="B22" s="34">
        <f t="shared" si="0"/>
        <v>13</v>
      </c>
      <c r="C22" s="34" t="s">
        <v>149</v>
      </c>
      <c r="D22" s="34" t="s">
        <v>17</v>
      </c>
      <c r="E22" s="2">
        <v>2.5</v>
      </c>
    </row>
    <row r="23" spans="2:5" x14ac:dyDescent="0.25">
      <c r="B23" s="34">
        <f t="shared" si="0"/>
        <v>14</v>
      </c>
      <c r="C23" s="34" t="s">
        <v>150</v>
      </c>
      <c r="D23" s="34" t="s">
        <v>15</v>
      </c>
      <c r="E23" s="2">
        <v>4</v>
      </c>
    </row>
    <row r="24" spans="2:5" x14ac:dyDescent="0.25">
      <c r="B24" s="34">
        <f t="shared" si="0"/>
        <v>15</v>
      </c>
      <c r="C24" s="34" t="s">
        <v>151</v>
      </c>
      <c r="D24" s="34" t="s">
        <v>15</v>
      </c>
      <c r="E24" s="2">
        <v>2.5</v>
      </c>
    </row>
    <row r="25" spans="2:5" x14ac:dyDescent="0.25">
      <c r="B25" s="34">
        <f t="shared" si="0"/>
        <v>16</v>
      </c>
      <c r="C25" s="34" t="s">
        <v>152</v>
      </c>
      <c r="D25" s="34" t="s">
        <v>15</v>
      </c>
      <c r="E25" s="2">
        <v>3.5</v>
      </c>
    </row>
    <row r="26" spans="2:5" x14ac:dyDescent="0.25">
      <c r="B26" s="34">
        <f t="shared" si="0"/>
        <v>17</v>
      </c>
      <c r="C26" s="34" t="s">
        <v>153</v>
      </c>
      <c r="D26" s="34" t="s">
        <v>15</v>
      </c>
      <c r="E26" s="2">
        <v>1.5</v>
      </c>
    </row>
    <row r="27" spans="2:5" x14ac:dyDescent="0.25">
      <c r="B27" s="34">
        <f t="shared" si="0"/>
        <v>18</v>
      </c>
      <c r="C27" s="34" t="s">
        <v>154</v>
      </c>
      <c r="D27" s="34" t="s">
        <v>15</v>
      </c>
      <c r="E27" s="2" t="s">
        <v>97</v>
      </c>
    </row>
    <row r="28" spans="2:5" x14ac:dyDescent="0.25">
      <c r="B28" s="34">
        <f t="shared" si="0"/>
        <v>19</v>
      </c>
      <c r="C28" s="34" t="s">
        <v>155</v>
      </c>
      <c r="D28" s="34" t="s">
        <v>15</v>
      </c>
      <c r="E28" s="2">
        <v>11</v>
      </c>
    </row>
    <row r="29" spans="2:5" x14ac:dyDescent="0.25">
      <c r="B29" s="34">
        <f t="shared" si="0"/>
        <v>20</v>
      </c>
      <c r="C29" s="5" t="s">
        <v>199</v>
      </c>
      <c r="D29" s="34" t="s">
        <v>15</v>
      </c>
      <c r="E29" s="2" t="s">
        <v>97</v>
      </c>
    </row>
    <row r="30" spans="2:5" x14ac:dyDescent="0.25">
      <c r="B30" s="34">
        <f t="shared" si="0"/>
        <v>21</v>
      </c>
      <c r="C30" s="34" t="s">
        <v>156</v>
      </c>
      <c r="D30" s="34" t="s">
        <v>15</v>
      </c>
      <c r="E30" s="2">
        <v>3.5</v>
      </c>
    </row>
    <row r="31" spans="2:5" x14ac:dyDescent="0.25">
      <c r="B31" s="34">
        <f t="shared" si="0"/>
        <v>22</v>
      </c>
      <c r="C31" s="34" t="s">
        <v>157</v>
      </c>
      <c r="D31" s="34" t="s">
        <v>15</v>
      </c>
      <c r="E31" s="2">
        <v>2.5</v>
      </c>
    </row>
    <row r="32" spans="2:5" x14ac:dyDescent="0.25">
      <c r="B32" s="34">
        <f>B31+1</f>
        <v>23</v>
      </c>
      <c r="C32" s="34" t="s">
        <v>158</v>
      </c>
      <c r="D32" s="34" t="s">
        <v>18</v>
      </c>
      <c r="E32" s="2" t="s">
        <v>97</v>
      </c>
    </row>
    <row r="33" spans="2:5" x14ac:dyDescent="0.25">
      <c r="B33" s="34">
        <f t="shared" si="0"/>
        <v>24</v>
      </c>
      <c r="C33" s="34" t="s">
        <v>159</v>
      </c>
      <c r="D33" s="34" t="s">
        <v>15</v>
      </c>
      <c r="E33" s="2">
        <v>2</v>
      </c>
    </row>
    <row r="34" spans="2:5" x14ac:dyDescent="0.25">
      <c r="B34" s="34">
        <f t="shared" si="0"/>
        <v>25</v>
      </c>
      <c r="C34" s="34" t="s">
        <v>168</v>
      </c>
      <c r="D34" s="34" t="s">
        <v>15</v>
      </c>
      <c r="E34" s="2">
        <v>2</v>
      </c>
    </row>
    <row r="35" spans="2:5" x14ac:dyDescent="0.25">
      <c r="B35" s="34">
        <f t="shared" si="0"/>
        <v>26</v>
      </c>
      <c r="C35" s="34" t="s">
        <v>169</v>
      </c>
      <c r="D35" s="34" t="s">
        <v>15</v>
      </c>
      <c r="E35" s="2">
        <v>6</v>
      </c>
    </row>
    <row r="36" spans="2:5" x14ac:dyDescent="0.25">
      <c r="B36" s="34">
        <f t="shared" si="0"/>
        <v>27</v>
      </c>
      <c r="C36" s="34" t="s">
        <v>201</v>
      </c>
      <c r="D36" s="34" t="s">
        <v>15</v>
      </c>
      <c r="E36" s="2" t="s">
        <v>97</v>
      </c>
    </row>
    <row r="37" spans="2:5" x14ac:dyDescent="0.25">
      <c r="B37" s="34">
        <f t="shared" si="0"/>
        <v>28</v>
      </c>
      <c r="C37" s="5" t="s">
        <v>200</v>
      </c>
      <c r="D37" s="34" t="s">
        <v>15</v>
      </c>
      <c r="E37" s="2" t="s">
        <v>97</v>
      </c>
    </row>
    <row r="38" spans="2:5" x14ac:dyDescent="0.25">
      <c r="B38" s="34">
        <f t="shared" si="0"/>
        <v>29</v>
      </c>
      <c r="C38" s="34" t="s">
        <v>160</v>
      </c>
      <c r="D38" s="34" t="s">
        <v>15</v>
      </c>
      <c r="E38" s="2">
        <v>12</v>
      </c>
    </row>
    <row r="39" spans="2:5" x14ac:dyDescent="0.25">
      <c r="B39" s="34">
        <f t="shared" si="0"/>
        <v>30</v>
      </c>
      <c r="C39" s="34" t="s">
        <v>202</v>
      </c>
      <c r="D39" s="34" t="s">
        <v>15</v>
      </c>
      <c r="E39" s="2">
        <v>13</v>
      </c>
    </row>
    <row r="40" spans="2:5" x14ac:dyDescent="0.25">
      <c r="B40" s="34">
        <f t="shared" si="0"/>
        <v>31</v>
      </c>
      <c r="C40" s="34" t="s">
        <v>203</v>
      </c>
      <c r="D40" s="34" t="s">
        <v>19</v>
      </c>
      <c r="E40" s="2" t="s">
        <v>97</v>
      </c>
    </row>
    <row r="41" spans="2:5" x14ac:dyDescent="0.25">
      <c r="B41" s="34">
        <f t="shared" si="0"/>
        <v>32</v>
      </c>
      <c r="C41" s="34" t="s">
        <v>161</v>
      </c>
      <c r="D41" s="34" t="s">
        <v>19</v>
      </c>
      <c r="E41" s="2">
        <v>3</v>
      </c>
    </row>
    <row r="42" spans="2:5" x14ac:dyDescent="0.25">
      <c r="B42" s="34">
        <f t="shared" si="0"/>
        <v>33</v>
      </c>
      <c r="C42" s="34" t="s">
        <v>162</v>
      </c>
      <c r="D42" s="34" t="s">
        <v>19</v>
      </c>
      <c r="E42" s="2">
        <v>12</v>
      </c>
    </row>
    <row r="43" spans="2:5" x14ac:dyDescent="0.25">
      <c r="B43" s="34">
        <f t="shared" si="0"/>
        <v>34</v>
      </c>
      <c r="C43" s="34" t="s">
        <v>163</v>
      </c>
      <c r="D43" s="34" t="s">
        <v>19</v>
      </c>
      <c r="E43" s="2">
        <v>3</v>
      </c>
    </row>
    <row r="44" spans="2:5" x14ac:dyDescent="0.25">
      <c r="B44" s="34">
        <f t="shared" si="0"/>
        <v>35</v>
      </c>
      <c r="C44" s="34" t="s">
        <v>164</v>
      </c>
      <c r="D44" s="34" t="s">
        <v>196</v>
      </c>
      <c r="E44" s="2">
        <v>5</v>
      </c>
    </row>
    <row r="45" spans="2:5" x14ac:dyDescent="0.25">
      <c r="B45" s="34">
        <f t="shared" si="0"/>
        <v>36</v>
      </c>
      <c r="C45" s="34" t="s">
        <v>165</v>
      </c>
      <c r="D45" s="34" t="s">
        <v>19</v>
      </c>
      <c r="E45" s="2">
        <v>8</v>
      </c>
    </row>
    <row r="46" spans="2:5" x14ac:dyDescent="0.25">
      <c r="B46" s="34">
        <f t="shared" si="0"/>
        <v>37</v>
      </c>
      <c r="C46" s="34" t="s">
        <v>166</v>
      </c>
      <c r="D46" s="34" t="s">
        <v>19</v>
      </c>
      <c r="E46" s="2">
        <v>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27</v>
      </c>
      <c r="D2" s="96"/>
    </row>
    <row r="3" spans="2:9" ht="15.75" thickBot="1" x14ac:dyDescent="0.3"/>
    <row r="4" spans="2:9" x14ac:dyDescent="0.25">
      <c r="B4" s="83" t="s">
        <v>0</v>
      </c>
      <c r="C4" s="84"/>
      <c r="D4" s="85" t="s">
        <v>28</v>
      </c>
      <c r="E4" s="86"/>
      <c r="F4" s="86"/>
      <c r="G4" s="86"/>
      <c r="H4" s="86"/>
      <c r="I4" s="87"/>
    </row>
    <row r="5" spans="2:9" x14ac:dyDescent="0.25">
      <c r="B5" s="88" t="s">
        <v>1</v>
      </c>
      <c r="C5" s="89"/>
      <c r="D5" s="90" t="s">
        <v>29</v>
      </c>
      <c r="E5" s="91"/>
      <c r="F5" s="91"/>
      <c r="G5" s="91"/>
      <c r="H5" s="91"/>
      <c r="I5" s="92"/>
    </row>
    <row r="6" spans="2:9" x14ac:dyDescent="0.25">
      <c r="B6" s="88" t="s">
        <v>2</v>
      </c>
      <c r="C6" s="89"/>
      <c r="D6" s="90" t="s">
        <v>30</v>
      </c>
      <c r="E6" s="91"/>
      <c r="F6" s="91"/>
      <c r="G6" s="91"/>
      <c r="H6" s="91"/>
      <c r="I6" s="92"/>
    </row>
    <row r="7" spans="2:9" ht="15.75" thickBot="1" x14ac:dyDescent="0.3">
      <c r="B7" s="78" t="s">
        <v>3</v>
      </c>
      <c r="C7" s="79"/>
      <c r="D7" s="80" t="s">
        <v>31</v>
      </c>
      <c r="E7" s="81"/>
      <c r="F7" s="81"/>
      <c r="G7" s="81"/>
      <c r="H7" s="81"/>
      <c r="I7" s="82"/>
    </row>
    <row r="9" spans="2:9" x14ac:dyDescent="0.25">
      <c r="B9" s="11" t="s">
        <v>4</v>
      </c>
      <c r="C9" s="11" t="s">
        <v>167</v>
      </c>
      <c r="D9" s="11" t="s">
        <v>5</v>
      </c>
      <c r="E9" s="2" t="s">
        <v>7</v>
      </c>
      <c r="G9" s="97" t="s">
        <v>9</v>
      </c>
      <c r="H9" s="97"/>
      <c r="I9" s="4">
        <v>4</v>
      </c>
    </row>
    <row r="10" spans="2:9" x14ac:dyDescent="0.25">
      <c r="B10" s="34">
        <v>1</v>
      </c>
      <c r="C10" s="34" t="s">
        <v>129</v>
      </c>
      <c r="D10" s="34" t="s">
        <v>15</v>
      </c>
      <c r="E10" s="2">
        <v>3.5</v>
      </c>
    </row>
    <row r="11" spans="2:9" x14ac:dyDescent="0.25">
      <c r="B11" s="34">
        <f>B10+1</f>
        <v>2</v>
      </c>
      <c r="C11" s="34" t="s">
        <v>140</v>
      </c>
      <c r="D11" s="34" t="s">
        <v>15</v>
      </c>
      <c r="E11" s="2">
        <v>4.5</v>
      </c>
    </row>
    <row r="12" spans="2:9" x14ac:dyDescent="0.25">
      <c r="B12" s="34">
        <f t="shared" ref="B12:B46" si="0">B11+1</f>
        <v>3</v>
      </c>
      <c r="C12" s="34" t="s">
        <v>141</v>
      </c>
      <c r="D12" s="34" t="s">
        <v>16</v>
      </c>
      <c r="E12" s="2">
        <v>1.5</v>
      </c>
    </row>
    <row r="13" spans="2:9" x14ac:dyDescent="0.25">
      <c r="B13" s="34">
        <f t="shared" si="0"/>
        <v>4</v>
      </c>
      <c r="C13" s="34" t="s">
        <v>197</v>
      </c>
      <c r="D13" s="34" t="s">
        <v>15</v>
      </c>
      <c r="E13" s="2">
        <v>24</v>
      </c>
    </row>
    <row r="14" spans="2:9" x14ac:dyDescent="0.25">
      <c r="B14" s="34">
        <f t="shared" si="0"/>
        <v>5</v>
      </c>
      <c r="C14" s="34" t="s">
        <v>198</v>
      </c>
      <c r="D14" s="34" t="s">
        <v>15</v>
      </c>
      <c r="E14" s="2" t="s">
        <v>97</v>
      </c>
    </row>
    <row r="15" spans="2:9" x14ac:dyDescent="0.25">
      <c r="B15" s="34">
        <f t="shared" si="0"/>
        <v>6</v>
      </c>
      <c r="C15" s="34" t="s">
        <v>142</v>
      </c>
      <c r="D15" s="34" t="s">
        <v>15</v>
      </c>
      <c r="E15" s="2">
        <v>3.2</v>
      </c>
    </row>
    <row r="16" spans="2:9" x14ac:dyDescent="0.25">
      <c r="B16" s="34">
        <f t="shared" si="0"/>
        <v>7</v>
      </c>
      <c r="C16" s="34" t="s">
        <v>143</v>
      </c>
      <c r="D16" s="34" t="s">
        <v>15</v>
      </c>
      <c r="E16" s="2">
        <v>6.5</v>
      </c>
    </row>
    <row r="17" spans="2:5" x14ac:dyDescent="0.25">
      <c r="B17" s="34">
        <f t="shared" si="0"/>
        <v>8</v>
      </c>
      <c r="C17" s="34" t="s">
        <v>144</v>
      </c>
      <c r="D17" s="34" t="s">
        <v>15</v>
      </c>
      <c r="E17" s="2">
        <v>5.99</v>
      </c>
    </row>
    <row r="18" spans="2:5" x14ac:dyDescent="0.25">
      <c r="B18" s="34">
        <f t="shared" si="0"/>
        <v>9</v>
      </c>
      <c r="C18" s="34" t="s">
        <v>145</v>
      </c>
      <c r="D18" s="34" t="s">
        <v>15</v>
      </c>
      <c r="E18" s="2">
        <v>3.5</v>
      </c>
    </row>
    <row r="19" spans="2:5" x14ac:dyDescent="0.25">
      <c r="B19" s="34">
        <f t="shared" si="0"/>
        <v>10</v>
      </c>
      <c r="C19" s="34" t="s">
        <v>146</v>
      </c>
      <c r="D19" s="34" t="s">
        <v>15</v>
      </c>
      <c r="E19" s="2">
        <v>4.5</v>
      </c>
    </row>
    <row r="20" spans="2:5" x14ac:dyDescent="0.25">
      <c r="B20" s="34">
        <f t="shared" si="0"/>
        <v>11</v>
      </c>
      <c r="C20" s="34" t="s">
        <v>147</v>
      </c>
      <c r="D20" s="34" t="s">
        <v>15</v>
      </c>
      <c r="E20" s="2">
        <v>28.6</v>
      </c>
    </row>
    <row r="21" spans="2:5" x14ac:dyDescent="0.25">
      <c r="B21" s="34">
        <f t="shared" si="0"/>
        <v>12</v>
      </c>
      <c r="C21" s="34" t="s">
        <v>148</v>
      </c>
      <c r="D21" s="34" t="s">
        <v>15</v>
      </c>
      <c r="E21" s="2" t="s">
        <v>97</v>
      </c>
    </row>
    <row r="22" spans="2:5" x14ac:dyDescent="0.25">
      <c r="B22" s="34">
        <f t="shared" si="0"/>
        <v>13</v>
      </c>
      <c r="C22" s="34" t="s">
        <v>149</v>
      </c>
      <c r="D22" s="34" t="s">
        <v>17</v>
      </c>
      <c r="E22" s="2">
        <v>4.5</v>
      </c>
    </row>
    <row r="23" spans="2:5" x14ac:dyDescent="0.25">
      <c r="B23" s="34">
        <f t="shared" si="0"/>
        <v>14</v>
      </c>
      <c r="C23" s="34" t="s">
        <v>150</v>
      </c>
      <c r="D23" s="34" t="s">
        <v>15</v>
      </c>
      <c r="E23" s="2">
        <v>5.99</v>
      </c>
    </row>
    <row r="24" spans="2:5" x14ac:dyDescent="0.25">
      <c r="B24" s="34">
        <f t="shared" si="0"/>
        <v>15</v>
      </c>
      <c r="C24" s="34" t="s">
        <v>151</v>
      </c>
      <c r="D24" s="34" t="s">
        <v>15</v>
      </c>
      <c r="E24" s="2">
        <v>4.5</v>
      </c>
    </row>
    <row r="25" spans="2:5" x14ac:dyDescent="0.25">
      <c r="B25" s="34">
        <f t="shared" si="0"/>
        <v>16</v>
      </c>
      <c r="C25" s="34" t="s">
        <v>152</v>
      </c>
      <c r="D25" s="34" t="s">
        <v>15</v>
      </c>
      <c r="E25" s="2">
        <v>5</v>
      </c>
    </row>
    <row r="26" spans="2:5" x14ac:dyDescent="0.25">
      <c r="B26" s="34">
        <f t="shared" si="0"/>
        <v>17</v>
      </c>
      <c r="C26" s="34" t="s">
        <v>153</v>
      </c>
      <c r="D26" s="34" t="s">
        <v>15</v>
      </c>
      <c r="E26" s="2">
        <v>2</v>
      </c>
    </row>
    <row r="27" spans="2:5" x14ac:dyDescent="0.25">
      <c r="B27" s="34">
        <f t="shared" si="0"/>
        <v>18</v>
      </c>
      <c r="C27" s="34" t="s">
        <v>154</v>
      </c>
      <c r="D27" s="34" t="s">
        <v>15</v>
      </c>
      <c r="E27" s="2">
        <v>18.2</v>
      </c>
    </row>
    <row r="28" spans="2:5" x14ac:dyDescent="0.25">
      <c r="B28" s="34">
        <f t="shared" si="0"/>
        <v>19</v>
      </c>
      <c r="C28" s="34" t="s">
        <v>155</v>
      </c>
      <c r="D28" s="34" t="s">
        <v>15</v>
      </c>
      <c r="E28" s="2">
        <v>11.99</v>
      </c>
    </row>
    <row r="29" spans="2:5" x14ac:dyDescent="0.25">
      <c r="B29" s="34">
        <f t="shared" si="0"/>
        <v>20</v>
      </c>
      <c r="C29" s="5" t="s">
        <v>199</v>
      </c>
      <c r="D29" s="34" t="s">
        <v>15</v>
      </c>
      <c r="E29" s="2" t="s">
        <v>97</v>
      </c>
    </row>
    <row r="30" spans="2:5" x14ac:dyDescent="0.25">
      <c r="B30" s="34">
        <f t="shared" si="0"/>
        <v>21</v>
      </c>
      <c r="C30" s="34" t="s">
        <v>156</v>
      </c>
      <c r="D30" s="34" t="s">
        <v>15</v>
      </c>
      <c r="E30" s="2">
        <v>6</v>
      </c>
    </row>
    <row r="31" spans="2:5" x14ac:dyDescent="0.25">
      <c r="B31" s="34">
        <f t="shared" si="0"/>
        <v>22</v>
      </c>
      <c r="C31" s="34" t="s">
        <v>157</v>
      </c>
      <c r="D31" s="34" t="s">
        <v>15</v>
      </c>
      <c r="E31" s="2">
        <v>2.5</v>
      </c>
    </row>
    <row r="32" spans="2:5" x14ac:dyDescent="0.25">
      <c r="B32" s="34">
        <f>B31+1</f>
        <v>23</v>
      </c>
      <c r="C32" s="34" t="s">
        <v>158</v>
      </c>
      <c r="D32" s="34" t="s">
        <v>18</v>
      </c>
      <c r="E32" s="2">
        <v>2.4</v>
      </c>
    </row>
    <row r="33" spans="2:5" x14ac:dyDescent="0.25">
      <c r="B33" s="34">
        <f t="shared" si="0"/>
        <v>24</v>
      </c>
      <c r="C33" s="34" t="s">
        <v>159</v>
      </c>
      <c r="D33" s="34" t="s">
        <v>15</v>
      </c>
      <c r="E33" s="2">
        <v>3</v>
      </c>
    </row>
    <row r="34" spans="2:5" x14ac:dyDescent="0.25">
      <c r="B34" s="34">
        <f t="shared" si="0"/>
        <v>25</v>
      </c>
      <c r="C34" s="34" t="s">
        <v>168</v>
      </c>
      <c r="D34" s="34" t="s">
        <v>15</v>
      </c>
      <c r="E34" s="2">
        <v>3</v>
      </c>
    </row>
    <row r="35" spans="2:5" x14ac:dyDescent="0.25">
      <c r="B35" s="34">
        <f t="shared" si="0"/>
        <v>26</v>
      </c>
      <c r="C35" s="34" t="s">
        <v>169</v>
      </c>
      <c r="D35" s="34" t="s">
        <v>15</v>
      </c>
      <c r="E35" s="2">
        <v>9</v>
      </c>
    </row>
    <row r="36" spans="2:5" x14ac:dyDescent="0.25">
      <c r="B36" s="34">
        <f t="shared" si="0"/>
        <v>27</v>
      </c>
      <c r="C36" s="34" t="s">
        <v>201</v>
      </c>
      <c r="D36" s="34" t="s">
        <v>15</v>
      </c>
      <c r="E36" s="2" t="s">
        <v>97</v>
      </c>
    </row>
    <row r="37" spans="2:5" x14ac:dyDescent="0.25">
      <c r="B37" s="34">
        <f t="shared" si="0"/>
        <v>28</v>
      </c>
      <c r="C37" s="5" t="s">
        <v>200</v>
      </c>
      <c r="D37" s="34" t="s">
        <v>15</v>
      </c>
      <c r="E37" s="2">
        <v>36</v>
      </c>
    </row>
    <row r="38" spans="2:5" x14ac:dyDescent="0.25">
      <c r="B38" s="34">
        <f t="shared" si="0"/>
        <v>29</v>
      </c>
      <c r="C38" s="34" t="s">
        <v>160</v>
      </c>
      <c r="D38" s="34" t="s">
        <v>15</v>
      </c>
      <c r="E38" s="2">
        <v>15</v>
      </c>
    </row>
    <row r="39" spans="2:5" x14ac:dyDescent="0.25">
      <c r="B39" s="34">
        <f t="shared" si="0"/>
        <v>30</v>
      </c>
      <c r="C39" s="34" t="s">
        <v>202</v>
      </c>
      <c r="D39" s="34" t="s">
        <v>15</v>
      </c>
      <c r="E39" s="2">
        <v>5</v>
      </c>
    </row>
    <row r="40" spans="2:5" x14ac:dyDescent="0.25">
      <c r="B40" s="34">
        <f t="shared" si="0"/>
        <v>31</v>
      </c>
      <c r="C40" s="34" t="s">
        <v>203</v>
      </c>
      <c r="D40" s="34" t="s">
        <v>19</v>
      </c>
      <c r="E40" s="2" t="s">
        <v>97</v>
      </c>
    </row>
    <row r="41" spans="2:5" x14ac:dyDescent="0.25">
      <c r="B41" s="34">
        <f t="shared" si="0"/>
        <v>32</v>
      </c>
      <c r="C41" s="34" t="s">
        <v>161</v>
      </c>
      <c r="D41" s="34" t="s">
        <v>19</v>
      </c>
      <c r="E41" s="2">
        <v>4.5</v>
      </c>
    </row>
    <row r="42" spans="2:5" x14ac:dyDescent="0.25">
      <c r="B42" s="34">
        <f t="shared" si="0"/>
        <v>33</v>
      </c>
      <c r="C42" s="34" t="s">
        <v>162</v>
      </c>
      <c r="D42" s="34" t="s">
        <v>19</v>
      </c>
      <c r="E42" s="2">
        <v>8</v>
      </c>
    </row>
    <row r="43" spans="2:5" x14ac:dyDescent="0.25">
      <c r="B43" s="34">
        <f t="shared" si="0"/>
        <v>34</v>
      </c>
      <c r="C43" s="34" t="s">
        <v>163</v>
      </c>
      <c r="D43" s="34" t="s">
        <v>19</v>
      </c>
      <c r="E43" s="2">
        <v>4.5</v>
      </c>
    </row>
    <row r="44" spans="2:5" x14ac:dyDescent="0.25">
      <c r="B44" s="34">
        <f t="shared" si="0"/>
        <v>35</v>
      </c>
      <c r="C44" s="34" t="s">
        <v>164</v>
      </c>
      <c r="D44" s="34" t="s">
        <v>196</v>
      </c>
      <c r="E44" s="2">
        <v>4.99</v>
      </c>
    </row>
    <row r="45" spans="2:5" x14ac:dyDescent="0.25">
      <c r="B45" s="34">
        <f t="shared" si="0"/>
        <v>36</v>
      </c>
      <c r="C45" s="34" t="s">
        <v>165</v>
      </c>
      <c r="D45" s="34" t="s">
        <v>19</v>
      </c>
      <c r="E45" s="2">
        <v>12</v>
      </c>
    </row>
    <row r="46" spans="2:5" x14ac:dyDescent="0.25">
      <c r="B46" s="34">
        <f t="shared" si="0"/>
        <v>37</v>
      </c>
      <c r="C46" s="34" t="s">
        <v>166</v>
      </c>
      <c r="D46" s="34" t="s">
        <v>19</v>
      </c>
      <c r="E46" s="2">
        <v>8</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27</v>
      </c>
      <c r="D2" s="96"/>
    </row>
    <row r="3" spans="2:9" ht="15.75" thickBot="1" x14ac:dyDescent="0.3"/>
    <row r="4" spans="2:9" x14ac:dyDescent="0.25">
      <c r="B4" s="83" t="s">
        <v>0</v>
      </c>
      <c r="C4" s="84"/>
      <c r="D4" s="85" t="s">
        <v>32</v>
      </c>
      <c r="E4" s="86"/>
      <c r="F4" s="86"/>
      <c r="G4" s="86"/>
      <c r="H4" s="86"/>
      <c r="I4" s="87"/>
    </row>
    <row r="5" spans="2:9" x14ac:dyDescent="0.25">
      <c r="B5" s="88" t="s">
        <v>1</v>
      </c>
      <c r="C5" s="89"/>
      <c r="D5" s="90" t="s">
        <v>33</v>
      </c>
      <c r="E5" s="91"/>
      <c r="F5" s="91"/>
      <c r="G5" s="91"/>
      <c r="H5" s="91"/>
      <c r="I5" s="92"/>
    </row>
    <row r="6" spans="2:9" x14ac:dyDescent="0.25">
      <c r="B6" s="88" t="s">
        <v>2</v>
      </c>
      <c r="C6" s="89"/>
      <c r="D6" s="90" t="s">
        <v>34</v>
      </c>
      <c r="E6" s="91"/>
      <c r="F6" s="91"/>
      <c r="G6" s="91"/>
      <c r="H6" s="91"/>
      <c r="I6" s="92"/>
    </row>
    <row r="7" spans="2:9" ht="15.75" thickBot="1" x14ac:dyDescent="0.3">
      <c r="B7" s="78" t="s">
        <v>3</v>
      </c>
      <c r="C7" s="79"/>
      <c r="D7" s="80" t="s">
        <v>35</v>
      </c>
      <c r="E7" s="81"/>
      <c r="F7" s="81"/>
      <c r="G7" s="81"/>
      <c r="H7" s="81"/>
      <c r="I7" s="82"/>
    </row>
    <row r="9" spans="2:9" x14ac:dyDescent="0.25">
      <c r="B9" s="11" t="s">
        <v>4</v>
      </c>
      <c r="C9" s="11" t="s">
        <v>167</v>
      </c>
      <c r="D9" s="11" t="s">
        <v>5</v>
      </c>
      <c r="E9" s="2" t="s">
        <v>7</v>
      </c>
      <c r="G9" s="97" t="s">
        <v>9</v>
      </c>
      <c r="H9" s="97"/>
      <c r="I9" s="4">
        <v>5</v>
      </c>
    </row>
    <row r="10" spans="2:9" x14ac:dyDescent="0.25">
      <c r="B10" s="34">
        <v>1</v>
      </c>
      <c r="C10" s="34" t="s">
        <v>129</v>
      </c>
      <c r="D10" s="34" t="s">
        <v>15</v>
      </c>
      <c r="E10" s="2">
        <v>2.95</v>
      </c>
    </row>
    <row r="11" spans="2:9" x14ac:dyDescent="0.25">
      <c r="B11" s="34">
        <f>B10+1</f>
        <v>2</v>
      </c>
      <c r="C11" s="34" t="s">
        <v>140</v>
      </c>
      <c r="D11" s="34" t="s">
        <v>15</v>
      </c>
      <c r="E11" s="2">
        <v>3.95</v>
      </c>
    </row>
    <row r="12" spans="2:9" x14ac:dyDescent="0.25">
      <c r="B12" s="34">
        <f t="shared" ref="B12:B46" si="0">B11+1</f>
        <v>3</v>
      </c>
      <c r="C12" s="34" t="s">
        <v>141</v>
      </c>
      <c r="D12" s="34" t="s">
        <v>16</v>
      </c>
      <c r="E12" s="2">
        <v>1.5</v>
      </c>
    </row>
    <row r="13" spans="2:9" x14ac:dyDescent="0.25">
      <c r="B13" s="34">
        <f t="shared" si="0"/>
        <v>4</v>
      </c>
      <c r="C13" s="34" t="s">
        <v>197</v>
      </c>
      <c r="D13" s="34" t="s">
        <v>15</v>
      </c>
      <c r="E13" s="2">
        <v>27</v>
      </c>
    </row>
    <row r="14" spans="2:9" x14ac:dyDescent="0.25">
      <c r="B14" s="34">
        <f t="shared" si="0"/>
        <v>5</v>
      </c>
      <c r="C14" s="34" t="s">
        <v>198</v>
      </c>
      <c r="D14" s="34" t="s">
        <v>15</v>
      </c>
      <c r="E14" s="2" t="s">
        <v>97</v>
      </c>
    </row>
    <row r="15" spans="2:9" x14ac:dyDescent="0.25">
      <c r="B15" s="34">
        <f t="shared" si="0"/>
        <v>6</v>
      </c>
      <c r="C15" s="34" t="s">
        <v>142</v>
      </c>
      <c r="D15" s="34" t="s">
        <v>15</v>
      </c>
      <c r="E15" s="2">
        <v>2.65</v>
      </c>
    </row>
    <row r="16" spans="2:9" x14ac:dyDescent="0.25">
      <c r="B16" s="34">
        <f t="shared" si="0"/>
        <v>7</v>
      </c>
      <c r="C16" s="34" t="s">
        <v>143</v>
      </c>
      <c r="D16" s="34" t="s">
        <v>15</v>
      </c>
      <c r="E16" s="2">
        <v>4.95</v>
      </c>
    </row>
    <row r="17" spans="2:5" x14ac:dyDescent="0.25">
      <c r="B17" s="34">
        <f t="shared" si="0"/>
        <v>8</v>
      </c>
      <c r="C17" s="34" t="s">
        <v>144</v>
      </c>
      <c r="D17" s="34" t="s">
        <v>15</v>
      </c>
      <c r="E17" s="2">
        <v>4.99</v>
      </c>
    </row>
    <row r="18" spans="2:5" x14ac:dyDescent="0.25">
      <c r="B18" s="34">
        <f t="shared" si="0"/>
        <v>9</v>
      </c>
      <c r="C18" s="34" t="s">
        <v>145</v>
      </c>
      <c r="D18" s="34" t="s">
        <v>15</v>
      </c>
      <c r="E18" s="2">
        <v>3.45</v>
      </c>
    </row>
    <row r="19" spans="2:5" x14ac:dyDescent="0.25">
      <c r="B19" s="34">
        <f t="shared" si="0"/>
        <v>10</v>
      </c>
      <c r="C19" s="34" t="s">
        <v>146</v>
      </c>
      <c r="D19" s="34" t="s">
        <v>15</v>
      </c>
      <c r="E19" s="2">
        <v>4.25</v>
      </c>
    </row>
    <row r="20" spans="2:5" x14ac:dyDescent="0.25">
      <c r="B20" s="34">
        <f t="shared" si="0"/>
        <v>11</v>
      </c>
      <c r="C20" s="34" t="s">
        <v>147</v>
      </c>
      <c r="D20" s="34" t="s">
        <v>15</v>
      </c>
      <c r="E20" s="2">
        <v>28.9</v>
      </c>
    </row>
    <row r="21" spans="2:5" x14ac:dyDescent="0.25">
      <c r="B21" s="34">
        <f t="shared" si="0"/>
        <v>12</v>
      </c>
      <c r="C21" s="34" t="s">
        <v>148</v>
      </c>
      <c r="D21" s="34" t="s">
        <v>15</v>
      </c>
      <c r="E21" s="2" t="s">
        <v>97</v>
      </c>
    </row>
    <row r="22" spans="2:5" x14ac:dyDescent="0.25">
      <c r="B22" s="34">
        <f t="shared" si="0"/>
        <v>13</v>
      </c>
      <c r="C22" s="34" t="s">
        <v>149</v>
      </c>
      <c r="D22" s="34" t="s">
        <v>17</v>
      </c>
      <c r="E22" s="2">
        <v>2.8</v>
      </c>
    </row>
    <row r="23" spans="2:5" x14ac:dyDescent="0.25">
      <c r="B23" s="34">
        <f t="shared" si="0"/>
        <v>14</v>
      </c>
      <c r="C23" s="34" t="s">
        <v>150</v>
      </c>
      <c r="D23" s="34" t="s">
        <v>15</v>
      </c>
      <c r="E23" s="2">
        <v>5.95</v>
      </c>
    </row>
    <row r="24" spans="2:5" x14ac:dyDescent="0.25">
      <c r="B24" s="34">
        <f t="shared" si="0"/>
        <v>15</v>
      </c>
      <c r="C24" s="34" t="s">
        <v>151</v>
      </c>
      <c r="D24" s="34" t="s">
        <v>15</v>
      </c>
      <c r="E24" s="2">
        <v>3.25</v>
      </c>
    </row>
    <row r="25" spans="2:5" x14ac:dyDescent="0.25">
      <c r="B25" s="34">
        <f t="shared" si="0"/>
        <v>16</v>
      </c>
      <c r="C25" s="34" t="s">
        <v>152</v>
      </c>
      <c r="D25" s="34" t="s">
        <v>15</v>
      </c>
      <c r="E25" s="2">
        <v>4.95</v>
      </c>
    </row>
    <row r="26" spans="2:5" x14ac:dyDescent="0.25">
      <c r="B26" s="34">
        <f t="shared" si="0"/>
        <v>17</v>
      </c>
      <c r="C26" s="34" t="s">
        <v>153</v>
      </c>
      <c r="D26" s="34" t="s">
        <v>15</v>
      </c>
      <c r="E26" s="2">
        <v>1.9</v>
      </c>
    </row>
    <row r="27" spans="2:5" x14ac:dyDescent="0.25">
      <c r="B27" s="34">
        <f t="shared" si="0"/>
        <v>18</v>
      </c>
      <c r="C27" s="34" t="s">
        <v>154</v>
      </c>
      <c r="D27" s="34" t="s">
        <v>15</v>
      </c>
      <c r="E27" s="2">
        <v>15.5</v>
      </c>
    </row>
    <row r="28" spans="2:5" x14ac:dyDescent="0.25">
      <c r="B28" s="34">
        <f t="shared" si="0"/>
        <v>19</v>
      </c>
      <c r="C28" s="34" t="s">
        <v>155</v>
      </c>
      <c r="D28" s="34" t="s">
        <v>15</v>
      </c>
      <c r="E28" s="2">
        <v>9.99</v>
      </c>
    </row>
    <row r="29" spans="2:5" x14ac:dyDescent="0.25">
      <c r="B29" s="34">
        <f t="shared" si="0"/>
        <v>20</v>
      </c>
      <c r="C29" s="5" t="s">
        <v>199</v>
      </c>
      <c r="D29" s="34" t="s">
        <v>15</v>
      </c>
      <c r="E29" s="2">
        <v>17.8</v>
      </c>
    </row>
    <row r="30" spans="2:5" x14ac:dyDescent="0.25">
      <c r="B30" s="34">
        <f t="shared" si="0"/>
        <v>21</v>
      </c>
      <c r="C30" s="34" t="s">
        <v>156</v>
      </c>
      <c r="D30" s="34" t="s">
        <v>15</v>
      </c>
      <c r="E30" s="2">
        <v>6.25</v>
      </c>
    </row>
    <row r="31" spans="2:5" x14ac:dyDescent="0.25">
      <c r="B31" s="34">
        <f t="shared" si="0"/>
        <v>22</v>
      </c>
      <c r="C31" s="34" t="s">
        <v>157</v>
      </c>
      <c r="D31" s="34" t="s">
        <v>15</v>
      </c>
      <c r="E31" s="2">
        <v>2.35</v>
      </c>
    </row>
    <row r="32" spans="2:5" x14ac:dyDescent="0.25">
      <c r="B32" s="34">
        <f>B31+1</f>
        <v>23</v>
      </c>
      <c r="C32" s="34" t="s">
        <v>158</v>
      </c>
      <c r="D32" s="34" t="s">
        <v>18</v>
      </c>
      <c r="E32" s="2">
        <v>2.2000000000000002</v>
      </c>
    </row>
    <row r="33" spans="2:5" x14ac:dyDescent="0.25">
      <c r="B33" s="34">
        <f t="shared" si="0"/>
        <v>24</v>
      </c>
      <c r="C33" s="34" t="s">
        <v>159</v>
      </c>
      <c r="D33" s="34" t="s">
        <v>15</v>
      </c>
      <c r="E33" s="2" t="s">
        <v>97</v>
      </c>
    </row>
    <row r="34" spans="2:5" x14ac:dyDescent="0.25">
      <c r="B34" s="34">
        <f t="shared" si="0"/>
        <v>25</v>
      </c>
      <c r="C34" s="34" t="s">
        <v>168</v>
      </c>
      <c r="D34" s="34" t="s">
        <v>15</v>
      </c>
      <c r="E34" s="2" t="s">
        <v>97</v>
      </c>
    </row>
    <row r="35" spans="2:5" x14ac:dyDescent="0.25">
      <c r="B35" s="34">
        <f t="shared" si="0"/>
        <v>26</v>
      </c>
      <c r="C35" s="34" t="s">
        <v>169</v>
      </c>
      <c r="D35" s="34" t="s">
        <v>15</v>
      </c>
      <c r="E35" s="2">
        <v>8.65</v>
      </c>
    </row>
    <row r="36" spans="2:5" x14ac:dyDescent="0.25">
      <c r="B36" s="34">
        <f t="shared" si="0"/>
        <v>27</v>
      </c>
      <c r="C36" s="34" t="s">
        <v>201</v>
      </c>
      <c r="D36" s="34" t="s">
        <v>15</v>
      </c>
      <c r="E36" s="2" t="s">
        <v>97</v>
      </c>
    </row>
    <row r="37" spans="2:5" x14ac:dyDescent="0.25">
      <c r="B37" s="34">
        <f t="shared" si="0"/>
        <v>28</v>
      </c>
      <c r="C37" s="5" t="s">
        <v>200</v>
      </c>
      <c r="D37" s="34" t="s">
        <v>15</v>
      </c>
      <c r="E37" s="2">
        <v>25.8</v>
      </c>
    </row>
    <row r="38" spans="2:5" x14ac:dyDescent="0.25">
      <c r="B38" s="34">
        <f t="shared" si="0"/>
        <v>29</v>
      </c>
      <c r="C38" s="34" t="s">
        <v>160</v>
      </c>
      <c r="D38" s="34" t="s">
        <v>15</v>
      </c>
      <c r="E38" s="2">
        <v>15</v>
      </c>
    </row>
    <row r="39" spans="2:5" x14ac:dyDescent="0.25">
      <c r="B39" s="34">
        <f t="shared" si="0"/>
        <v>30</v>
      </c>
      <c r="C39" s="34" t="s">
        <v>202</v>
      </c>
      <c r="D39" s="34" t="s">
        <v>15</v>
      </c>
      <c r="E39" s="2">
        <v>15.25</v>
      </c>
    </row>
    <row r="40" spans="2:5" x14ac:dyDescent="0.25">
      <c r="B40" s="34">
        <f t="shared" si="0"/>
        <v>31</v>
      </c>
      <c r="C40" s="34" t="s">
        <v>203</v>
      </c>
      <c r="D40" s="34" t="s">
        <v>19</v>
      </c>
      <c r="E40" s="2" t="s">
        <v>97</v>
      </c>
    </row>
    <row r="41" spans="2:5" x14ac:dyDescent="0.25">
      <c r="B41" s="34">
        <f t="shared" si="0"/>
        <v>32</v>
      </c>
      <c r="C41" s="34" t="s">
        <v>161</v>
      </c>
      <c r="D41" s="34" t="s">
        <v>19</v>
      </c>
      <c r="E41" s="2">
        <v>4.6500000000000004</v>
      </c>
    </row>
    <row r="42" spans="2:5" x14ac:dyDescent="0.25">
      <c r="B42" s="34">
        <f t="shared" si="0"/>
        <v>33</v>
      </c>
      <c r="C42" s="34" t="s">
        <v>162</v>
      </c>
      <c r="D42" s="34" t="s">
        <v>19</v>
      </c>
      <c r="E42" s="2" t="s">
        <v>97</v>
      </c>
    </row>
    <row r="43" spans="2:5" x14ac:dyDescent="0.25">
      <c r="B43" s="34">
        <f t="shared" si="0"/>
        <v>34</v>
      </c>
      <c r="C43" s="34" t="s">
        <v>163</v>
      </c>
      <c r="D43" s="34" t="s">
        <v>19</v>
      </c>
      <c r="E43" s="2">
        <v>3.25</v>
      </c>
    </row>
    <row r="44" spans="2:5" x14ac:dyDescent="0.25">
      <c r="B44" s="34">
        <f t="shared" si="0"/>
        <v>35</v>
      </c>
      <c r="C44" s="34" t="s">
        <v>164</v>
      </c>
      <c r="D44" s="34" t="s">
        <v>196</v>
      </c>
      <c r="E44" s="2">
        <v>5.65</v>
      </c>
    </row>
    <row r="45" spans="2:5" x14ac:dyDescent="0.25">
      <c r="B45" s="34">
        <f t="shared" si="0"/>
        <v>36</v>
      </c>
      <c r="C45" s="34" t="s">
        <v>165</v>
      </c>
      <c r="D45" s="34" t="s">
        <v>19</v>
      </c>
      <c r="E45" s="2">
        <v>13.5</v>
      </c>
    </row>
    <row r="46" spans="2:5" x14ac:dyDescent="0.25">
      <c r="B46" s="34">
        <f t="shared" si="0"/>
        <v>37</v>
      </c>
      <c r="C46" s="34" t="s">
        <v>166</v>
      </c>
      <c r="D46" s="34" t="s">
        <v>19</v>
      </c>
      <c r="E46" s="2">
        <v>11</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B41"/>
  <sheetViews>
    <sheetView zoomScale="80" zoomScaleNormal="80" workbookViewId="0"/>
  </sheetViews>
  <sheetFormatPr defaultRowHeight="15.75" x14ac:dyDescent="0.25"/>
  <cols>
    <col min="3" max="3" width="16.28515625" style="12" customWidth="1"/>
    <col min="4" max="4" width="43.7109375" style="12" customWidth="1"/>
    <col min="5" max="5" width="15.85546875" style="12" customWidth="1"/>
    <col min="6" max="6" width="18.140625" style="12" customWidth="1"/>
    <col min="7" max="9" width="16.7109375" style="13" customWidth="1"/>
    <col min="10" max="24" width="16.7109375" style="12" customWidth="1"/>
    <col min="25" max="26" width="18.7109375" style="12" customWidth="1"/>
    <col min="27" max="27" width="18.85546875" style="12" customWidth="1"/>
    <col min="28" max="28" width="9.140625" style="12"/>
  </cols>
  <sheetData>
    <row r="1" spans="3:28" ht="16.5" thickBot="1" x14ac:dyDescent="0.3"/>
    <row r="2" spans="3:28" x14ac:dyDescent="0.25">
      <c r="C2" s="106" t="s">
        <v>138</v>
      </c>
      <c r="D2" s="107"/>
      <c r="E2" s="107"/>
      <c r="F2" s="108"/>
      <c r="G2" s="109" t="s">
        <v>132</v>
      </c>
      <c r="H2" s="109"/>
      <c r="I2" s="109"/>
      <c r="J2" s="110" t="s">
        <v>133</v>
      </c>
      <c r="K2" s="110"/>
      <c r="L2" s="110"/>
      <c r="M2" s="109" t="s">
        <v>134</v>
      </c>
      <c r="N2" s="109"/>
      <c r="O2" s="109"/>
      <c r="P2" s="110" t="s">
        <v>135</v>
      </c>
      <c r="Q2" s="110"/>
      <c r="R2" s="110"/>
      <c r="S2" s="109" t="s">
        <v>136</v>
      </c>
      <c r="T2" s="109"/>
      <c r="U2" s="109"/>
      <c r="V2" s="110" t="s">
        <v>139</v>
      </c>
      <c r="W2" s="110"/>
      <c r="X2" s="110"/>
      <c r="Y2" s="111" t="s">
        <v>137</v>
      </c>
      <c r="Z2" s="111"/>
      <c r="AA2" s="112"/>
    </row>
    <row r="3" spans="3:28" ht="16.5" thickBot="1" x14ac:dyDescent="0.3">
      <c r="C3" s="113"/>
      <c r="D3" s="114"/>
      <c r="E3" s="114"/>
      <c r="F3" s="115"/>
      <c r="G3" s="116"/>
      <c r="H3" s="116"/>
      <c r="I3" s="116"/>
      <c r="J3" s="117"/>
      <c r="K3" s="117"/>
      <c r="L3" s="117"/>
      <c r="M3" s="116"/>
      <c r="N3" s="116"/>
      <c r="O3" s="116"/>
      <c r="P3" s="117"/>
      <c r="Q3" s="117"/>
      <c r="R3" s="117"/>
      <c r="S3" s="116"/>
      <c r="T3" s="116"/>
      <c r="U3" s="116"/>
      <c r="V3" s="117"/>
      <c r="W3" s="117"/>
      <c r="X3" s="117"/>
      <c r="Y3" s="118"/>
      <c r="Z3" s="118"/>
      <c r="AA3" s="119"/>
    </row>
    <row r="4" spans="3:28" s="10" customFormat="1" ht="33" customHeight="1" thickBot="1" x14ac:dyDescent="0.3">
      <c r="C4" s="25" t="s">
        <v>96</v>
      </c>
      <c r="D4" s="24" t="s">
        <v>167</v>
      </c>
      <c r="E4" s="26" t="s">
        <v>5</v>
      </c>
      <c r="F4" s="26" t="s">
        <v>6</v>
      </c>
      <c r="G4" s="27" t="s">
        <v>108</v>
      </c>
      <c r="H4" s="27" t="s">
        <v>109</v>
      </c>
      <c r="I4" s="27" t="s">
        <v>110</v>
      </c>
      <c r="J4" s="28" t="s">
        <v>114</v>
      </c>
      <c r="K4" s="28" t="s">
        <v>115</v>
      </c>
      <c r="L4" s="28" t="s">
        <v>116</v>
      </c>
      <c r="M4" s="27" t="s">
        <v>117</v>
      </c>
      <c r="N4" s="27" t="s">
        <v>118</v>
      </c>
      <c r="O4" s="27" t="s">
        <v>119</v>
      </c>
      <c r="P4" s="28" t="s">
        <v>120</v>
      </c>
      <c r="Q4" s="28" t="s">
        <v>121</v>
      </c>
      <c r="R4" s="28" t="s">
        <v>122</v>
      </c>
      <c r="S4" s="27" t="s">
        <v>123</v>
      </c>
      <c r="T4" s="27" t="s">
        <v>124</v>
      </c>
      <c r="U4" s="27" t="s">
        <v>125</v>
      </c>
      <c r="V4" s="28" t="s">
        <v>126</v>
      </c>
      <c r="W4" s="28" t="s">
        <v>127</v>
      </c>
      <c r="X4" s="28" t="s">
        <v>128</v>
      </c>
      <c r="Y4" s="29" t="s">
        <v>130</v>
      </c>
      <c r="Z4" s="29" t="s">
        <v>95</v>
      </c>
      <c r="AA4" s="30" t="s">
        <v>131</v>
      </c>
      <c r="AB4" s="14"/>
    </row>
    <row r="5" spans="3:28" x14ac:dyDescent="0.25">
      <c r="C5" s="34">
        <v>1</v>
      </c>
      <c r="D5" s="34" t="s">
        <v>129</v>
      </c>
      <c r="E5" s="34" t="s">
        <v>15</v>
      </c>
      <c r="F5" s="19">
        <v>1</v>
      </c>
      <c r="G5" s="20">
        <f>'itajuba 01'!$E10</f>
        <v>2</v>
      </c>
      <c r="H5" s="20">
        <f>'itajuba 02'!$E10</f>
        <v>2.79</v>
      </c>
      <c r="I5" s="20">
        <f>'itajuba 03'!$E10</f>
        <v>2.5</v>
      </c>
      <c r="J5" s="21">
        <f>'Brazopolis 01'!$E10</f>
        <v>3.5</v>
      </c>
      <c r="K5" s="21">
        <f>'Brazopolis 02'!$E10</f>
        <v>2.95</v>
      </c>
      <c r="L5" s="21">
        <f>'Brazopolis 03'!$E10</f>
        <v>3</v>
      </c>
      <c r="M5" s="20">
        <f>'Cristina 01'!$E10</f>
        <v>2.5</v>
      </c>
      <c r="N5" s="20">
        <f>'Cristina 02'!$E10</f>
        <v>1.8</v>
      </c>
      <c r="O5" s="20">
        <f>'Cristina 03'!$E10</f>
        <v>1.5</v>
      </c>
      <c r="P5" s="21">
        <f>'Ouro Fino 01'!$E10</f>
        <v>3</v>
      </c>
      <c r="Q5" s="21" t="str">
        <f>'Ouro Fino 02'!$E10</f>
        <v>-</v>
      </c>
      <c r="R5" s="21">
        <f>'Ouro Fino 03'!$E10</f>
        <v>1.5</v>
      </c>
      <c r="S5" s="20">
        <f>'Pouso Alegre 01'!$E10</f>
        <v>2.4900000000000002</v>
      </c>
      <c r="T5" s="20">
        <f>'Pouso Alegre 02'!$E10</f>
        <v>2.79</v>
      </c>
      <c r="U5" s="20">
        <f>'Pouso Alegre 03'!$E10</f>
        <v>2.5</v>
      </c>
      <c r="V5" s="21">
        <f>'cambui 01'!$E10</f>
        <v>2.9</v>
      </c>
      <c r="W5" s="21">
        <f>'cambui 02'!$E10</f>
        <v>6.25</v>
      </c>
      <c r="X5" s="21">
        <f>'cambui 03'!$E10</f>
        <v>2.5</v>
      </c>
      <c r="Y5" s="22">
        <f>MAX($G5:$X5)</f>
        <v>6.25</v>
      </c>
      <c r="Z5" s="22">
        <f>AVERAGE($G5:$X5)</f>
        <v>2.7335294117647058</v>
      </c>
      <c r="AA5" s="23">
        <f>MIN($G5:$X5)</f>
        <v>1.5</v>
      </c>
    </row>
    <row r="6" spans="3:28" x14ac:dyDescent="0.25">
      <c r="C6" s="34">
        <f>C5+1</f>
        <v>2</v>
      </c>
      <c r="D6" s="34" t="s">
        <v>140</v>
      </c>
      <c r="E6" s="34" t="s">
        <v>15</v>
      </c>
      <c r="F6" s="19">
        <v>1</v>
      </c>
      <c r="G6" s="20">
        <f>'itajuba 01'!$E11</f>
        <v>2.5</v>
      </c>
      <c r="H6" s="20">
        <f>'itajuba 02'!$E11</f>
        <v>3.99</v>
      </c>
      <c r="I6" s="20">
        <f>'itajuba 03'!$E11</f>
        <v>4</v>
      </c>
      <c r="J6" s="21">
        <f>'Brazopolis 01'!$E11</f>
        <v>4.5</v>
      </c>
      <c r="K6" s="21">
        <f>'Brazopolis 02'!$E11</f>
        <v>3.95</v>
      </c>
      <c r="L6" s="21">
        <f>'Brazopolis 03'!$E11</f>
        <v>4</v>
      </c>
      <c r="M6" s="20">
        <f>'Cristina 01'!$E11</f>
        <v>3.5</v>
      </c>
      <c r="N6" s="20" t="str">
        <f>'Cristina 02'!$E11</f>
        <v>-</v>
      </c>
      <c r="O6" s="20">
        <f>'Cristina 03'!$E11</f>
        <v>3.5</v>
      </c>
      <c r="P6" s="21">
        <f>'Ouro Fino 01'!$E11</f>
        <v>4</v>
      </c>
      <c r="Q6" s="21">
        <f>'Ouro Fino 02'!$E11</f>
        <v>2.89</v>
      </c>
      <c r="R6" s="21">
        <f>'Ouro Fino 03'!$E11</f>
        <v>4</v>
      </c>
      <c r="S6" s="20">
        <f>'Pouso Alegre 01'!$E11</f>
        <v>4.99</v>
      </c>
      <c r="T6" s="20">
        <f>'Pouso Alegre 02'!$E11</f>
        <v>2.99</v>
      </c>
      <c r="U6" s="20">
        <f>'Pouso Alegre 03'!$E11</f>
        <v>3</v>
      </c>
      <c r="V6" s="21">
        <f>'cambui 01'!$E11</f>
        <v>3.8</v>
      </c>
      <c r="W6" s="21">
        <f>'cambui 02'!$E11</f>
        <v>5.99</v>
      </c>
      <c r="X6" s="21">
        <f>'cambui 03'!$E11</f>
        <v>2.5</v>
      </c>
      <c r="Y6" s="22">
        <f t="shared" ref="Y6:Y41" si="0">MAX($G6:$X6)</f>
        <v>5.99</v>
      </c>
      <c r="Z6" s="22">
        <f t="shared" ref="Z6:Z41" si="1">AVERAGE($G6:$X6)</f>
        <v>3.7705882352941171</v>
      </c>
      <c r="AA6" s="23">
        <f t="shared" ref="AA6:AA41" si="2">MIN($G6:$X6)</f>
        <v>2.5</v>
      </c>
    </row>
    <row r="7" spans="3:28" x14ac:dyDescent="0.25">
      <c r="C7" s="34">
        <f t="shared" ref="C7:C41" si="3">C6+1</f>
        <v>3</v>
      </c>
      <c r="D7" s="34" t="s">
        <v>141</v>
      </c>
      <c r="E7" s="34" t="s">
        <v>16</v>
      </c>
      <c r="F7" s="19">
        <v>1</v>
      </c>
      <c r="G7" s="20">
        <f>'itajuba 01'!$E12</f>
        <v>0.8</v>
      </c>
      <c r="H7" s="20">
        <f>'itajuba 02'!$E12</f>
        <v>1.79</v>
      </c>
      <c r="I7" s="20">
        <f>'itajuba 03'!$E12</f>
        <v>1</v>
      </c>
      <c r="J7" s="21">
        <f>'Brazopolis 01'!$E12</f>
        <v>1.5</v>
      </c>
      <c r="K7" s="21">
        <f>'Brazopolis 02'!$E12</f>
        <v>1.5</v>
      </c>
      <c r="L7" s="21">
        <f>'Brazopolis 03'!$E12</f>
        <v>1</v>
      </c>
      <c r="M7" s="20">
        <f>'Cristina 01'!$E12</f>
        <v>1.5</v>
      </c>
      <c r="N7" s="20" t="str">
        <f>'Cristina 02'!$E12</f>
        <v>-</v>
      </c>
      <c r="O7" s="20">
        <f>'Cristina 03'!$E12</f>
        <v>1</v>
      </c>
      <c r="P7" s="21">
        <f>'Ouro Fino 01'!$E12</f>
        <v>2</v>
      </c>
      <c r="Q7" s="21">
        <f>'Ouro Fino 02'!$E12</f>
        <v>1.79</v>
      </c>
      <c r="R7" s="21">
        <f>'Ouro Fino 03'!$E12</f>
        <v>1.5</v>
      </c>
      <c r="S7" s="20">
        <f>'Pouso Alegre 01'!$E12</f>
        <v>2</v>
      </c>
      <c r="T7" s="20">
        <f>'Pouso Alegre 02'!$E12</f>
        <v>2.99</v>
      </c>
      <c r="U7" s="20">
        <f>'Pouso Alegre 03'!$E12</f>
        <v>1.5</v>
      </c>
      <c r="V7" s="21">
        <f>'cambui 01'!$E12</f>
        <v>1.9</v>
      </c>
      <c r="W7" s="21">
        <f>'cambui 02'!$E12</f>
        <v>1.99</v>
      </c>
      <c r="X7" s="21">
        <f>'cambui 03'!$E12</f>
        <v>1.5</v>
      </c>
      <c r="Y7" s="22">
        <f t="shared" si="0"/>
        <v>2.99</v>
      </c>
      <c r="Z7" s="22">
        <f t="shared" si="1"/>
        <v>1.6035294117647056</v>
      </c>
      <c r="AA7" s="23">
        <f t="shared" si="2"/>
        <v>0.8</v>
      </c>
    </row>
    <row r="8" spans="3:28" x14ac:dyDescent="0.25">
      <c r="C8" s="34">
        <f t="shared" si="3"/>
        <v>4</v>
      </c>
      <c r="D8" s="34" t="s">
        <v>197</v>
      </c>
      <c r="E8" s="34" t="s">
        <v>15</v>
      </c>
      <c r="F8" s="19">
        <v>1</v>
      </c>
      <c r="G8" s="20">
        <f>'itajuba 01'!$E13</f>
        <v>25</v>
      </c>
      <c r="H8" s="20">
        <f>'itajuba 02'!$E13</f>
        <v>28.99</v>
      </c>
      <c r="I8" s="20">
        <f>'itajuba 03'!$E13</f>
        <v>25</v>
      </c>
      <c r="J8" s="21">
        <f>'Brazopolis 01'!$E13</f>
        <v>24</v>
      </c>
      <c r="K8" s="21">
        <f>'Brazopolis 02'!$E13</f>
        <v>27</v>
      </c>
      <c r="L8" s="21" t="str">
        <f>'Brazopolis 03'!$E13</f>
        <v>-</v>
      </c>
      <c r="M8" s="20">
        <f>'Cristina 01'!$E13</f>
        <v>24</v>
      </c>
      <c r="N8" s="20">
        <f>'Cristina 02'!$E13</f>
        <v>28</v>
      </c>
      <c r="O8" s="20">
        <f>'Cristina 03'!$E13</f>
        <v>23</v>
      </c>
      <c r="P8" s="21">
        <f>'Ouro Fino 01'!$E13</f>
        <v>26</v>
      </c>
      <c r="Q8" s="21">
        <f>'Ouro Fino 02'!$E13</f>
        <v>25.99</v>
      </c>
      <c r="R8" s="21">
        <f>'Ouro Fino 03'!$E13</f>
        <v>25</v>
      </c>
      <c r="S8" s="20">
        <f>'Pouso Alegre 01'!$E13</f>
        <v>28.9</v>
      </c>
      <c r="T8" s="20">
        <f>'Pouso Alegre 02'!$E13</f>
        <v>27.99</v>
      </c>
      <c r="U8" s="20">
        <f>'Pouso Alegre 03'!$E13</f>
        <v>24</v>
      </c>
      <c r="V8" s="21">
        <f>'cambui 01'!$E13</f>
        <v>24</v>
      </c>
      <c r="W8" s="21">
        <f>'cambui 02'!$E13</f>
        <v>9.99</v>
      </c>
      <c r="X8" s="21">
        <f>'cambui 03'!$E13</f>
        <v>0</v>
      </c>
      <c r="Y8" s="22">
        <f t="shared" si="0"/>
        <v>28.99</v>
      </c>
      <c r="Z8" s="22">
        <f t="shared" si="1"/>
        <v>23.34470588235294</v>
      </c>
      <c r="AA8" s="23">
        <f t="shared" si="2"/>
        <v>0</v>
      </c>
    </row>
    <row r="9" spans="3:28" x14ac:dyDescent="0.25">
      <c r="C9" s="34">
        <f t="shared" si="3"/>
        <v>5</v>
      </c>
      <c r="D9" s="34" t="s">
        <v>198</v>
      </c>
      <c r="E9" s="34" t="s">
        <v>15</v>
      </c>
      <c r="F9" s="19">
        <v>1</v>
      </c>
      <c r="G9" s="20" t="str">
        <f>'itajuba 01'!$E14</f>
        <v>-</v>
      </c>
      <c r="H9" s="20">
        <f>'itajuba 02'!$E14</f>
        <v>19.8</v>
      </c>
      <c r="I9" s="20">
        <f>'itajuba 03'!$E14</f>
        <v>21</v>
      </c>
      <c r="J9" s="21" t="str">
        <f>'Brazopolis 01'!$E14</f>
        <v>-</v>
      </c>
      <c r="K9" s="21" t="str">
        <f>'Brazopolis 02'!$E14</f>
        <v>-</v>
      </c>
      <c r="L9" s="21" t="str">
        <f>'Brazopolis 03'!$E14</f>
        <v>-</v>
      </c>
      <c r="M9" s="20" t="str">
        <f>'Cristina 01'!$E14</f>
        <v>-</v>
      </c>
      <c r="N9" s="20" t="str">
        <f>'Cristina 02'!$E14</f>
        <v>-</v>
      </c>
      <c r="O9" s="20" t="str">
        <f>'Cristina 03'!$E14</f>
        <v>-</v>
      </c>
      <c r="P9" s="21">
        <f>'Ouro Fino 01'!$E14</f>
        <v>12</v>
      </c>
      <c r="Q9" s="21">
        <f>'Ouro Fino 02'!$E14</f>
        <v>19.39</v>
      </c>
      <c r="R9" s="21">
        <f>'Ouro Fino 03'!$E14</f>
        <v>25</v>
      </c>
      <c r="S9" s="20">
        <f>'Pouso Alegre 01'!$E14</f>
        <v>21.5</v>
      </c>
      <c r="T9" s="20">
        <f>'Pouso Alegre 02'!$E14</f>
        <v>19.39</v>
      </c>
      <c r="U9" s="20" t="str">
        <f>'Pouso Alegre 03'!$E14</f>
        <v>-</v>
      </c>
      <c r="V9" s="21" t="str">
        <f>'cambui 01'!$E14</f>
        <v>-</v>
      </c>
      <c r="W9" s="21">
        <f>'cambui 02'!$E14</f>
        <v>21.9</v>
      </c>
      <c r="X9" s="21">
        <f>'cambui 03'!$E14</f>
        <v>0</v>
      </c>
      <c r="Y9" s="22">
        <f t="shared" si="0"/>
        <v>25</v>
      </c>
      <c r="Z9" s="22">
        <f t="shared" si="1"/>
        <v>17.775555555555556</v>
      </c>
      <c r="AA9" s="23">
        <f t="shared" si="2"/>
        <v>0</v>
      </c>
    </row>
    <row r="10" spans="3:28" x14ac:dyDescent="0.25">
      <c r="C10" s="34">
        <f t="shared" si="3"/>
        <v>6</v>
      </c>
      <c r="D10" s="34" t="s">
        <v>142</v>
      </c>
      <c r="E10" s="34" t="s">
        <v>15</v>
      </c>
      <c r="F10" s="19">
        <v>1</v>
      </c>
      <c r="G10" s="20">
        <f>'itajuba 01'!$E15</f>
        <v>2.4</v>
      </c>
      <c r="H10" s="20">
        <f>'itajuba 02'!$E15</f>
        <v>3.79</v>
      </c>
      <c r="I10" s="20">
        <f>'itajuba 03'!$E15</f>
        <v>4</v>
      </c>
      <c r="J10" s="21">
        <f>'Brazopolis 01'!$E15</f>
        <v>3.2</v>
      </c>
      <c r="K10" s="21">
        <f>'Brazopolis 02'!$E15</f>
        <v>2.65</v>
      </c>
      <c r="L10" s="21">
        <f>'Brazopolis 03'!$E15</f>
        <v>4</v>
      </c>
      <c r="M10" s="20">
        <f>'Cristina 01'!$E15</f>
        <v>2</v>
      </c>
      <c r="N10" s="20">
        <f>'Cristina 02'!$E15</f>
        <v>2.7</v>
      </c>
      <c r="O10" s="20">
        <f>'Cristina 03'!$E15</f>
        <v>3</v>
      </c>
      <c r="P10" s="21">
        <f>'Ouro Fino 01'!$E15</f>
        <v>2.5</v>
      </c>
      <c r="Q10" s="21">
        <f>'Ouro Fino 02'!$E15</f>
        <v>3.99</v>
      </c>
      <c r="R10" s="21">
        <f>'Ouro Fino 03'!$E15</f>
        <v>3</v>
      </c>
      <c r="S10" s="20">
        <f>'Pouso Alegre 01'!$E15</f>
        <v>3.49</v>
      </c>
      <c r="T10" s="20">
        <f>'Pouso Alegre 02'!$E15</f>
        <v>3.79</v>
      </c>
      <c r="U10" s="20">
        <f>'Pouso Alegre 03'!$E15</f>
        <v>2.5</v>
      </c>
      <c r="V10" s="21">
        <f>'cambui 01'!$E15</f>
        <v>2.9</v>
      </c>
      <c r="W10" s="21">
        <f>'cambui 02'!$E15</f>
        <v>3.99</v>
      </c>
      <c r="X10" s="21">
        <f>'cambui 03'!$E15</f>
        <v>2.5</v>
      </c>
      <c r="Y10" s="22">
        <f t="shared" si="0"/>
        <v>4</v>
      </c>
      <c r="Z10" s="22">
        <f t="shared" si="1"/>
        <v>3.1333333333333333</v>
      </c>
      <c r="AA10" s="23">
        <f t="shared" si="2"/>
        <v>2</v>
      </c>
    </row>
    <row r="11" spans="3:28" x14ac:dyDescent="0.25">
      <c r="C11" s="34">
        <f t="shared" si="3"/>
        <v>7</v>
      </c>
      <c r="D11" s="34" t="s">
        <v>143</v>
      </c>
      <c r="E11" s="34" t="s">
        <v>15</v>
      </c>
      <c r="F11" s="19">
        <v>1</v>
      </c>
      <c r="G11" s="20">
        <f>'itajuba 01'!$E16</f>
        <v>3.5</v>
      </c>
      <c r="H11" s="20">
        <f>'itajuba 02'!$E16</f>
        <v>3.99</v>
      </c>
      <c r="I11" s="20">
        <f>'itajuba 03'!$E16</f>
        <v>4</v>
      </c>
      <c r="J11" s="21">
        <f>'Brazopolis 01'!$E16</f>
        <v>6.5</v>
      </c>
      <c r="K11" s="21">
        <f>'Brazopolis 02'!$E16</f>
        <v>4.95</v>
      </c>
      <c r="L11" s="21">
        <f>'Brazopolis 03'!$E16</f>
        <v>4</v>
      </c>
      <c r="M11" s="20">
        <f>'Cristina 01'!$E16</f>
        <v>2.5</v>
      </c>
      <c r="N11" s="20">
        <f>'Cristina 02'!$E16</f>
        <v>3.95</v>
      </c>
      <c r="O11" s="20">
        <f>'Cristina 03'!$E16</f>
        <v>3</v>
      </c>
      <c r="P11" s="21">
        <f>'Ouro Fino 01'!$E16</f>
        <v>3.5</v>
      </c>
      <c r="Q11" s="21">
        <f>'Ouro Fino 02'!$E16</f>
        <v>3.99</v>
      </c>
      <c r="R11" s="21">
        <f>'Ouro Fino 03'!$E16</f>
        <v>3</v>
      </c>
      <c r="S11" s="20">
        <f>'Pouso Alegre 01'!$E16</f>
        <v>5.99</v>
      </c>
      <c r="T11" s="20">
        <f>'Pouso Alegre 02'!$E16</f>
        <v>3.99</v>
      </c>
      <c r="U11" s="20">
        <f>'Pouso Alegre 03'!$E16</f>
        <v>4</v>
      </c>
      <c r="V11" s="21">
        <f>'cambui 01'!$E16</f>
        <v>3.9</v>
      </c>
      <c r="W11" s="21">
        <f>'cambui 02'!$E16</f>
        <v>4.99</v>
      </c>
      <c r="X11" s="21">
        <f>'cambui 03'!$E16</f>
        <v>4.5</v>
      </c>
      <c r="Y11" s="22">
        <f t="shared" si="0"/>
        <v>6.5</v>
      </c>
      <c r="Z11" s="22">
        <f t="shared" si="1"/>
        <v>4.125</v>
      </c>
      <c r="AA11" s="23">
        <f t="shared" si="2"/>
        <v>2.5</v>
      </c>
    </row>
    <row r="12" spans="3:28" x14ac:dyDescent="0.25">
      <c r="C12" s="34">
        <f t="shared" si="3"/>
        <v>8</v>
      </c>
      <c r="D12" s="34" t="s">
        <v>144</v>
      </c>
      <c r="E12" s="34" t="s">
        <v>15</v>
      </c>
      <c r="F12" s="19">
        <v>1</v>
      </c>
      <c r="G12" s="20">
        <f>'itajuba 01'!$E17</f>
        <v>5.5</v>
      </c>
      <c r="H12" s="20">
        <f>'itajuba 02'!$E17</f>
        <v>5.99</v>
      </c>
      <c r="I12" s="20">
        <f>'itajuba 03'!$E17</f>
        <v>5.5</v>
      </c>
      <c r="J12" s="21">
        <f>'Brazopolis 01'!$E17</f>
        <v>5.99</v>
      </c>
      <c r="K12" s="21">
        <f>'Brazopolis 02'!$E17</f>
        <v>4.99</v>
      </c>
      <c r="L12" s="21">
        <f>'Brazopolis 03'!$E17</f>
        <v>5</v>
      </c>
      <c r="M12" s="20">
        <f>'Cristina 01'!$E17</f>
        <v>3</v>
      </c>
      <c r="N12" s="20">
        <f>'Cristina 02'!$E17</f>
        <v>5.3</v>
      </c>
      <c r="O12" s="20">
        <f>'Cristina 03'!$E17</f>
        <v>4</v>
      </c>
      <c r="P12" s="21">
        <f>'Ouro Fino 01'!$E17</f>
        <v>4</v>
      </c>
      <c r="Q12" s="21">
        <f>'Ouro Fino 02'!$E17</f>
        <v>5.99</v>
      </c>
      <c r="R12" s="21">
        <f>'Ouro Fino 03'!$E17</f>
        <v>5</v>
      </c>
      <c r="S12" s="20">
        <f>'Pouso Alegre 01'!$E17</f>
        <v>4.99</v>
      </c>
      <c r="T12" s="20">
        <f>'Pouso Alegre 02'!$E17</f>
        <v>3.99</v>
      </c>
      <c r="U12" s="20">
        <f>'Pouso Alegre 03'!$E17</f>
        <v>4.5</v>
      </c>
      <c r="V12" s="21">
        <f>'cambui 01'!$E17</f>
        <v>4.9000000000000004</v>
      </c>
      <c r="W12" s="21">
        <f>'cambui 02'!$E17</f>
        <v>5.99</v>
      </c>
      <c r="X12" s="21">
        <f>'cambui 03'!$E17</f>
        <v>2.5</v>
      </c>
      <c r="Y12" s="22">
        <f t="shared" si="0"/>
        <v>5.99</v>
      </c>
      <c r="Z12" s="22">
        <f t="shared" si="1"/>
        <v>4.8405555555555555</v>
      </c>
      <c r="AA12" s="23">
        <f t="shared" si="2"/>
        <v>2.5</v>
      </c>
    </row>
    <row r="13" spans="3:28" x14ac:dyDescent="0.25">
      <c r="C13" s="34">
        <f t="shared" si="3"/>
        <v>9</v>
      </c>
      <c r="D13" s="34" t="s">
        <v>145</v>
      </c>
      <c r="E13" s="34" t="s">
        <v>15</v>
      </c>
      <c r="F13" s="19">
        <v>1</v>
      </c>
      <c r="G13" s="20">
        <f>'itajuba 01'!$E18</f>
        <v>3</v>
      </c>
      <c r="H13" s="20">
        <f>'itajuba 02'!$E18</f>
        <v>2.59</v>
      </c>
      <c r="I13" s="20">
        <f>'itajuba 03'!$E18</f>
        <v>3</v>
      </c>
      <c r="J13" s="21">
        <f>'Brazopolis 01'!$E18</f>
        <v>3.5</v>
      </c>
      <c r="K13" s="21">
        <f>'Brazopolis 02'!$E18</f>
        <v>3.45</v>
      </c>
      <c r="L13" s="21">
        <f>'Brazopolis 03'!$E18</f>
        <v>4</v>
      </c>
      <c r="M13" s="20">
        <f>'Cristina 01'!$E18</f>
        <v>3.9</v>
      </c>
      <c r="N13" s="20" t="str">
        <f>'Cristina 02'!$E18</f>
        <v>-</v>
      </c>
      <c r="O13" s="20">
        <f>'Cristina 03'!$E18</f>
        <v>3</v>
      </c>
      <c r="P13" s="21">
        <f>'Ouro Fino 01'!$E18</f>
        <v>3</v>
      </c>
      <c r="Q13" s="21">
        <f>'Ouro Fino 02'!$E18</f>
        <v>2.4900000000000002</v>
      </c>
      <c r="R13" s="21">
        <f>'Ouro Fino 03'!$E18</f>
        <v>2</v>
      </c>
      <c r="S13" s="20">
        <f>'Pouso Alegre 01'!$E18</f>
        <v>4.49</v>
      </c>
      <c r="T13" s="20">
        <f>'Pouso Alegre 02'!$E18</f>
        <v>2.4900000000000002</v>
      </c>
      <c r="U13" s="20">
        <f>'Pouso Alegre 03'!$E18</f>
        <v>3.5</v>
      </c>
      <c r="V13" s="21">
        <f>'cambui 01'!$E18</f>
        <v>3.9</v>
      </c>
      <c r="W13" s="21">
        <f>'cambui 02'!$E18</f>
        <v>3.49</v>
      </c>
      <c r="X13" s="21">
        <f>'cambui 03'!$E18</f>
        <v>3</v>
      </c>
      <c r="Y13" s="22">
        <f t="shared" si="0"/>
        <v>4.49</v>
      </c>
      <c r="Z13" s="22">
        <f t="shared" si="1"/>
        <v>3.223529411764706</v>
      </c>
      <c r="AA13" s="23">
        <f t="shared" si="2"/>
        <v>2</v>
      </c>
    </row>
    <row r="14" spans="3:28" x14ac:dyDescent="0.25">
      <c r="C14" s="34">
        <f t="shared" si="3"/>
        <v>10</v>
      </c>
      <c r="D14" s="34" t="s">
        <v>146</v>
      </c>
      <c r="E14" s="34" t="s">
        <v>15</v>
      </c>
      <c r="F14" s="19">
        <v>1</v>
      </c>
      <c r="G14" s="20">
        <f>'itajuba 01'!$E19</f>
        <v>3</v>
      </c>
      <c r="H14" s="20">
        <f>'itajuba 02'!$E19</f>
        <v>2.79</v>
      </c>
      <c r="I14" s="20">
        <f>'itajuba 03'!$E19</f>
        <v>3</v>
      </c>
      <c r="J14" s="21">
        <f>'Brazopolis 01'!$E19</f>
        <v>4.5</v>
      </c>
      <c r="K14" s="21">
        <f>'Brazopolis 02'!$E19</f>
        <v>4.25</v>
      </c>
      <c r="L14" s="21">
        <f>'Brazopolis 03'!$E19</f>
        <v>4</v>
      </c>
      <c r="M14" s="20">
        <f>'Cristina 01'!$E19</f>
        <v>3</v>
      </c>
      <c r="N14" s="20" t="str">
        <f>'Cristina 02'!$E19</f>
        <v>-</v>
      </c>
      <c r="O14" s="20">
        <f>'Cristina 03'!$E19</f>
        <v>3.5</v>
      </c>
      <c r="P14" s="21">
        <f>'Ouro Fino 01'!$E19</f>
        <v>4</v>
      </c>
      <c r="Q14" s="21">
        <f>'Ouro Fino 02'!$E19</f>
        <v>3.79</v>
      </c>
      <c r="R14" s="21">
        <f>'Ouro Fino 03'!$E19</f>
        <v>3</v>
      </c>
      <c r="S14" s="20">
        <f>'Pouso Alegre 01'!$E19</f>
        <v>6.49</v>
      </c>
      <c r="T14" s="20">
        <f>'Pouso Alegre 02'!$E19</f>
        <v>3.79</v>
      </c>
      <c r="U14" s="20">
        <f>'Pouso Alegre 03'!$E19</f>
        <v>3.5</v>
      </c>
      <c r="V14" s="21">
        <f>'cambui 01'!$E19</f>
        <v>4.9000000000000004</v>
      </c>
      <c r="W14" s="21">
        <f>'cambui 02'!$E19</f>
        <v>3.49</v>
      </c>
      <c r="X14" s="21">
        <f>'cambui 03'!$E19</f>
        <v>3</v>
      </c>
      <c r="Y14" s="22">
        <f t="shared" si="0"/>
        <v>6.49</v>
      </c>
      <c r="Z14" s="22">
        <f t="shared" si="1"/>
        <v>3.7647058823529411</v>
      </c>
      <c r="AA14" s="23">
        <f t="shared" si="2"/>
        <v>2.79</v>
      </c>
    </row>
    <row r="15" spans="3:28" x14ac:dyDescent="0.25">
      <c r="C15" s="34">
        <f t="shared" si="3"/>
        <v>11</v>
      </c>
      <c r="D15" s="34" t="s">
        <v>147</v>
      </c>
      <c r="E15" s="34" t="s">
        <v>15</v>
      </c>
      <c r="F15" s="19">
        <v>1</v>
      </c>
      <c r="G15" s="20" t="str">
        <f>'itajuba 01'!$E20</f>
        <v>-</v>
      </c>
      <c r="H15" s="20">
        <f>'itajuba 02'!$E20</f>
        <v>34.53</v>
      </c>
      <c r="I15" s="20" t="str">
        <f>'itajuba 03'!$E20</f>
        <v>-</v>
      </c>
      <c r="J15" s="21">
        <f>'Brazopolis 01'!$E20</f>
        <v>28.6</v>
      </c>
      <c r="K15" s="21">
        <f>'Brazopolis 02'!$E20</f>
        <v>28.9</v>
      </c>
      <c r="L15" s="21" t="str">
        <f>'Brazopolis 03'!$E20</f>
        <v>-</v>
      </c>
      <c r="M15" s="20" t="str">
        <f>'Cristina 01'!$E20</f>
        <v>-</v>
      </c>
      <c r="N15" s="20">
        <f>'Cristina 02'!$E20</f>
        <v>23.3</v>
      </c>
      <c r="O15" s="20" t="str">
        <f>'Cristina 03'!$E20</f>
        <v>-</v>
      </c>
      <c r="P15" s="21" t="str">
        <f>'Ouro Fino 01'!$E20</f>
        <v>-</v>
      </c>
      <c r="Q15" s="21">
        <f>'Ouro Fino 02'!$E20</f>
        <v>16.989999999999998</v>
      </c>
      <c r="R15" s="21">
        <f>'Ouro Fino 03'!$E20</f>
        <v>26.6</v>
      </c>
      <c r="S15" s="20">
        <f>'Pouso Alegre 01'!$E20</f>
        <v>30.67</v>
      </c>
      <c r="T15" s="20">
        <f>'Pouso Alegre 02'!$E20</f>
        <v>25</v>
      </c>
      <c r="U15" s="20">
        <f>'Pouso Alegre 03'!$E20</f>
        <v>20</v>
      </c>
      <c r="V15" s="21">
        <f>'cambui 01'!$E20</f>
        <v>29.75</v>
      </c>
      <c r="W15" s="21">
        <f>'cambui 02'!$E20</f>
        <v>24.8</v>
      </c>
      <c r="X15" s="21" t="str">
        <f>'cambui 03'!$E20</f>
        <v>-</v>
      </c>
      <c r="Y15" s="22">
        <f t="shared" si="0"/>
        <v>34.53</v>
      </c>
      <c r="Z15" s="22">
        <f t="shared" si="1"/>
        <v>26.285454545454545</v>
      </c>
      <c r="AA15" s="23">
        <f t="shared" si="2"/>
        <v>16.989999999999998</v>
      </c>
    </row>
    <row r="16" spans="3:28" x14ac:dyDescent="0.25">
      <c r="C16" s="34">
        <f t="shared" si="3"/>
        <v>12</v>
      </c>
      <c r="D16" s="34" t="s">
        <v>148</v>
      </c>
      <c r="E16" s="34" t="s">
        <v>15</v>
      </c>
      <c r="F16" s="19">
        <v>1</v>
      </c>
      <c r="G16" s="20" t="str">
        <f>'itajuba 01'!$E21</f>
        <v>-</v>
      </c>
      <c r="H16" s="20">
        <f>'itajuba 02'!$E21</f>
        <v>22.95</v>
      </c>
      <c r="I16" s="20" t="str">
        <f>'itajuba 03'!$E21</f>
        <v>-</v>
      </c>
      <c r="J16" s="21" t="str">
        <f>'Brazopolis 01'!$E21</f>
        <v>-</v>
      </c>
      <c r="K16" s="21" t="str">
        <f>'Brazopolis 02'!$E21</f>
        <v>-</v>
      </c>
      <c r="L16" s="21" t="str">
        <f>'Brazopolis 03'!$E21</f>
        <v>-</v>
      </c>
      <c r="M16" s="20" t="str">
        <f>'Cristina 01'!$E21</f>
        <v>-</v>
      </c>
      <c r="N16" s="20">
        <f>'Cristina 02'!$E21</f>
        <v>18</v>
      </c>
      <c r="O16" s="20" t="str">
        <f>'Cristina 03'!$E21</f>
        <v>-</v>
      </c>
      <c r="P16" s="21">
        <f>'Ouro Fino 01'!$E21</f>
        <v>10</v>
      </c>
      <c r="Q16" s="21">
        <f>'Ouro Fino 02'!$E21</f>
        <v>22.45</v>
      </c>
      <c r="R16" s="21">
        <f>'Ouro Fino 03'!$E21</f>
        <v>18</v>
      </c>
      <c r="S16" s="20" t="str">
        <f>'Pouso Alegre 01'!$E21</f>
        <v>-</v>
      </c>
      <c r="T16" s="20">
        <f>'Pouso Alegre 02'!$E21</f>
        <v>27.99</v>
      </c>
      <c r="U16" s="20">
        <f>'Pouso Alegre 03'!$E21</f>
        <v>18</v>
      </c>
      <c r="V16" s="21" t="str">
        <f>'cambui 01'!$E21</f>
        <v>-</v>
      </c>
      <c r="W16" s="21" t="str">
        <f>'cambui 02'!$E21</f>
        <v>-</v>
      </c>
      <c r="X16" s="21">
        <f>'cambui 03'!$E21</f>
        <v>15</v>
      </c>
      <c r="Y16" s="22">
        <f t="shared" si="0"/>
        <v>27.99</v>
      </c>
      <c r="Z16" s="22">
        <f t="shared" si="1"/>
        <v>19.048749999999998</v>
      </c>
      <c r="AA16" s="23">
        <f t="shared" si="2"/>
        <v>10</v>
      </c>
    </row>
    <row r="17" spans="3:27" x14ac:dyDescent="0.25">
      <c r="C17" s="34">
        <f t="shared" si="3"/>
        <v>13</v>
      </c>
      <c r="D17" s="34" t="s">
        <v>149</v>
      </c>
      <c r="E17" s="34" t="s">
        <v>17</v>
      </c>
      <c r="F17" s="19">
        <v>1</v>
      </c>
      <c r="G17" s="20">
        <f>'itajuba 01'!$E22</f>
        <v>3</v>
      </c>
      <c r="H17" s="20">
        <f>'itajuba 02'!$E22</f>
        <v>4.99</v>
      </c>
      <c r="I17" s="20">
        <f>'itajuba 03'!$E22</f>
        <v>2.5</v>
      </c>
      <c r="J17" s="21">
        <f>'Brazopolis 01'!$E22</f>
        <v>4.5</v>
      </c>
      <c r="K17" s="21">
        <f>'Brazopolis 02'!$E22</f>
        <v>2.8</v>
      </c>
      <c r="L17" s="21">
        <f>'Brazopolis 03'!$E22</f>
        <v>3</v>
      </c>
      <c r="M17" s="20" t="str">
        <f>'Cristina 01'!$E22</f>
        <v>-</v>
      </c>
      <c r="N17" s="20" t="str">
        <f>'Cristina 02'!$E22</f>
        <v>-</v>
      </c>
      <c r="O17" s="20">
        <f>'Cristina 03'!$E22</f>
        <v>2</v>
      </c>
      <c r="P17" s="21">
        <f>'Ouro Fino 01'!$E22</f>
        <v>2</v>
      </c>
      <c r="Q17" s="21">
        <f>'Ouro Fino 02'!$E22</f>
        <v>5</v>
      </c>
      <c r="R17" s="21">
        <f>'Ouro Fino 03'!$E22</f>
        <v>2</v>
      </c>
      <c r="S17" s="20">
        <f>'Pouso Alegre 01'!$E22</f>
        <v>2.99</v>
      </c>
      <c r="T17" s="20">
        <f>'Pouso Alegre 02'!$E22</f>
        <v>4</v>
      </c>
      <c r="U17" s="20">
        <f>'Pouso Alegre 03'!$E22</f>
        <v>3</v>
      </c>
      <c r="V17" s="21">
        <f>'cambui 01'!$E22</f>
        <v>2.9</v>
      </c>
      <c r="W17" s="21">
        <f>'cambui 02'!$E22</f>
        <v>9.3000000000000007</v>
      </c>
      <c r="X17" s="21">
        <f>'cambui 03'!$E22</f>
        <v>2.5</v>
      </c>
      <c r="Y17" s="22">
        <f t="shared" si="0"/>
        <v>9.3000000000000007</v>
      </c>
      <c r="Z17" s="22">
        <f t="shared" si="1"/>
        <v>3.5300000000000002</v>
      </c>
      <c r="AA17" s="23">
        <f t="shared" si="2"/>
        <v>2</v>
      </c>
    </row>
    <row r="18" spans="3:27" x14ac:dyDescent="0.25">
      <c r="C18" s="34">
        <f t="shared" si="3"/>
        <v>14</v>
      </c>
      <c r="D18" s="34" t="s">
        <v>150</v>
      </c>
      <c r="E18" s="34" t="s">
        <v>15</v>
      </c>
      <c r="F18" s="19">
        <v>1</v>
      </c>
      <c r="G18" s="20">
        <f>'itajuba 01'!$E23</f>
        <v>3</v>
      </c>
      <c r="H18" s="20">
        <f>'itajuba 02'!$E23</f>
        <v>2.99</v>
      </c>
      <c r="I18" s="20">
        <f>'itajuba 03'!$E23</f>
        <v>4</v>
      </c>
      <c r="J18" s="21">
        <f>'Brazopolis 01'!$E23</f>
        <v>5.99</v>
      </c>
      <c r="K18" s="21">
        <f>'Brazopolis 02'!$E23</f>
        <v>5.95</v>
      </c>
      <c r="L18" s="21">
        <f>'Brazopolis 03'!$E23</f>
        <v>4</v>
      </c>
      <c r="M18" s="20">
        <f>'Cristina 01'!$E23</f>
        <v>4.5</v>
      </c>
      <c r="N18" s="20">
        <f>'Cristina 02'!$E23</f>
        <v>4.2</v>
      </c>
      <c r="O18" s="20">
        <f>'Cristina 03'!$E23</f>
        <v>3.5</v>
      </c>
      <c r="P18" s="21">
        <f>'Ouro Fino 01'!$E23</f>
        <v>7</v>
      </c>
      <c r="Q18" s="21">
        <f>'Ouro Fino 02'!$E23</f>
        <v>5.99</v>
      </c>
      <c r="R18" s="21">
        <f>'Ouro Fino 03'!$E23</f>
        <v>3</v>
      </c>
      <c r="S18" s="20">
        <f>'Pouso Alegre 01'!$E23</f>
        <v>9.99</v>
      </c>
      <c r="T18" s="20">
        <f>'Pouso Alegre 02'!$E23</f>
        <v>5.99</v>
      </c>
      <c r="U18" s="20">
        <f>'Pouso Alegre 03'!$E23</f>
        <v>5</v>
      </c>
      <c r="V18" s="21">
        <f>'cambui 01'!$E23</f>
        <v>5.9</v>
      </c>
      <c r="W18" s="21">
        <f>'cambui 02'!$E23</f>
        <v>6.99</v>
      </c>
      <c r="X18" s="21">
        <f>'cambui 03'!$E23</f>
        <v>3.5</v>
      </c>
      <c r="Y18" s="22">
        <f t="shared" si="0"/>
        <v>9.99</v>
      </c>
      <c r="Z18" s="22">
        <f t="shared" si="1"/>
        <v>5.0827777777777774</v>
      </c>
      <c r="AA18" s="23">
        <f t="shared" si="2"/>
        <v>2.99</v>
      </c>
    </row>
    <row r="19" spans="3:27" x14ac:dyDescent="0.25">
      <c r="C19" s="34">
        <f t="shared" si="3"/>
        <v>15</v>
      </c>
      <c r="D19" s="34" t="s">
        <v>151</v>
      </c>
      <c r="E19" s="34" t="s">
        <v>15</v>
      </c>
      <c r="F19" s="19">
        <v>1</v>
      </c>
      <c r="G19" s="20">
        <f>'itajuba 01'!$E24</f>
        <v>2</v>
      </c>
      <c r="H19" s="20">
        <f>'itajuba 02'!$E24</f>
        <v>2.4900000000000002</v>
      </c>
      <c r="I19" s="20">
        <f>'itajuba 03'!$E24</f>
        <v>2.5</v>
      </c>
      <c r="J19" s="21">
        <f>'Brazopolis 01'!$E24</f>
        <v>4.5</v>
      </c>
      <c r="K19" s="21">
        <f>'Brazopolis 02'!$E24</f>
        <v>3.25</v>
      </c>
      <c r="L19" s="21">
        <f>'Brazopolis 03'!$E24</f>
        <v>4</v>
      </c>
      <c r="M19" s="20">
        <f>'Cristina 01'!$E24</f>
        <v>2</v>
      </c>
      <c r="N19" s="20">
        <f>'Cristina 02'!$E24</f>
        <v>2.85</v>
      </c>
      <c r="O19" s="20">
        <f>'Cristina 03'!$E24</f>
        <v>2.5</v>
      </c>
      <c r="P19" s="21">
        <f>'Ouro Fino 01'!$E24</f>
        <v>3.5</v>
      </c>
      <c r="Q19" s="21">
        <f>'Ouro Fino 02'!$E24</f>
        <v>2.89</v>
      </c>
      <c r="R19" s="21">
        <f>'Ouro Fino 03'!$E24</f>
        <v>4</v>
      </c>
      <c r="S19" s="20">
        <f>'Pouso Alegre 01'!$E24</f>
        <v>3.99</v>
      </c>
      <c r="T19" s="20">
        <f>'Pouso Alegre 02'!$E24</f>
        <v>2.89</v>
      </c>
      <c r="U19" s="20">
        <f>'Pouso Alegre 03'!$E24</f>
        <v>2.5</v>
      </c>
      <c r="V19" s="21">
        <f>'cambui 01'!$E24</f>
        <v>4.9000000000000004</v>
      </c>
      <c r="W19" s="21">
        <f>'cambui 02'!$E24</f>
        <v>2.99</v>
      </c>
      <c r="X19" s="21">
        <f>'cambui 03'!$E24</f>
        <v>3</v>
      </c>
      <c r="Y19" s="22">
        <f t="shared" si="0"/>
        <v>4.9000000000000004</v>
      </c>
      <c r="Z19" s="22">
        <f t="shared" si="1"/>
        <v>3.1527777777777781</v>
      </c>
      <c r="AA19" s="23">
        <f t="shared" si="2"/>
        <v>2</v>
      </c>
    </row>
    <row r="20" spans="3:27" x14ac:dyDescent="0.25">
      <c r="C20" s="34">
        <f t="shared" si="3"/>
        <v>16</v>
      </c>
      <c r="D20" s="34" t="s">
        <v>152</v>
      </c>
      <c r="E20" s="34" t="s">
        <v>15</v>
      </c>
      <c r="F20" s="19">
        <v>1</v>
      </c>
      <c r="G20" s="20">
        <f>'itajuba 01'!$E25</f>
        <v>3.5</v>
      </c>
      <c r="H20" s="20">
        <f>'itajuba 02'!$E25</f>
        <v>2.99</v>
      </c>
      <c r="I20" s="20">
        <f>'itajuba 03'!$E25</f>
        <v>3.5</v>
      </c>
      <c r="J20" s="21">
        <f>'Brazopolis 01'!$E25</f>
        <v>5</v>
      </c>
      <c r="K20" s="21">
        <f>'Brazopolis 02'!$E25</f>
        <v>4.95</v>
      </c>
      <c r="L20" s="21">
        <f>'Brazopolis 03'!$E25</f>
        <v>3</v>
      </c>
      <c r="M20" s="20">
        <f>'Cristina 01'!$E25</f>
        <v>5.5</v>
      </c>
      <c r="N20" s="20" t="str">
        <f>'Cristina 02'!$E25</f>
        <v>-</v>
      </c>
      <c r="O20" s="20">
        <f>'Cristina 03'!$E25</f>
        <v>2.5</v>
      </c>
      <c r="P20" s="21">
        <f>'Ouro Fino 01'!$E25</f>
        <v>3.5</v>
      </c>
      <c r="Q20" s="21">
        <f>'Ouro Fino 02'!$E25</f>
        <v>3.59</v>
      </c>
      <c r="R20" s="21">
        <f>'Ouro Fino 03'!$E25</f>
        <v>3</v>
      </c>
      <c r="S20" s="20">
        <f>'Pouso Alegre 01'!$E25</f>
        <v>3.99</v>
      </c>
      <c r="T20" s="20">
        <f>'Pouso Alegre 02'!$E25</f>
        <v>3.59</v>
      </c>
      <c r="U20" s="20">
        <f>'Pouso Alegre 03'!$E25</f>
        <v>3.5</v>
      </c>
      <c r="V20" s="21">
        <f>'cambui 01'!$E25</f>
        <v>3.8</v>
      </c>
      <c r="W20" s="21">
        <f>'cambui 02'!$E25</f>
        <v>3.99</v>
      </c>
      <c r="X20" s="21">
        <f>'cambui 03'!$E25</f>
        <v>2.5</v>
      </c>
      <c r="Y20" s="22">
        <f t="shared" si="0"/>
        <v>5.5</v>
      </c>
      <c r="Z20" s="22">
        <f t="shared" si="1"/>
        <v>3.6705882352941175</v>
      </c>
      <c r="AA20" s="23">
        <f t="shared" si="2"/>
        <v>2.5</v>
      </c>
    </row>
    <row r="21" spans="3:27" x14ac:dyDescent="0.25">
      <c r="C21" s="34">
        <f t="shared" si="3"/>
        <v>17</v>
      </c>
      <c r="D21" s="34" t="s">
        <v>153</v>
      </c>
      <c r="E21" s="34" t="s">
        <v>15</v>
      </c>
      <c r="F21" s="19">
        <v>1</v>
      </c>
      <c r="G21" s="20">
        <f>'itajuba 01'!$E26</f>
        <v>1.5</v>
      </c>
      <c r="H21" s="20">
        <f>'itajuba 02'!$E26</f>
        <v>2.4900000000000002</v>
      </c>
      <c r="I21" s="20">
        <f>'itajuba 03'!$E26</f>
        <v>1.5</v>
      </c>
      <c r="J21" s="21">
        <f>'Brazopolis 01'!$E26</f>
        <v>2</v>
      </c>
      <c r="K21" s="21">
        <f>'Brazopolis 02'!$E26</f>
        <v>1.9</v>
      </c>
      <c r="L21" s="21">
        <f>'Brazopolis 03'!$E26</f>
        <v>1.5</v>
      </c>
      <c r="M21" s="20">
        <f>'Cristina 01'!$E26</f>
        <v>2.5</v>
      </c>
      <c r="N21" s="20" t="str">
        <f>'Cristina 02'!$E26</f>
        <v>-</v>
      </c>
      <c r="O21" s="20">
        <f>'Cristina 03'!$E26</f>
        <v>8</v>
      </c>
      <c r="P21" s="21">
        <f>'Ouro Fino 01'!$E26</f>
        <v>10</v>
      </c>
      <c r="Q21" s="21">
        <f>'Ouro Fino 02'!$E26</f>
        <v>9.48</v>
      </c>
      <c r="R21" s="21">
        <f>'Ouro Fino 03'!$E26</f>
        <v>1.5</v>
      </c>
      <c r="S21" s="20">
        <f>'Pouso Alegre 01'!$E26</f>
        <v>7.9</v>
      </c>
      <c r="T21" s="20">
        <f>'Pouso Alegre 02'!$E26</f>
        <v>3</v>
      </c>
      <c r="U21" s="20">
        <f>'Pouso Alegre 03'!$E26</f>
        <v>6.75</v>
      </c>
      <c r="V21" s="21">
        <f>'cambui 01'!$E26</f>
        <v>6</v>
      </c>
      <c r="W21" s="21">
        <f>'cambui 02'!$E26</f>
        <v>6</v>
      </c>
      <c r="X21" s="21">
        <f>'cambui 03'!$E26</f>
        <v>2.5</v>
      </c>
      <c r="Y21" s="22">
        <f t="shared" si="0"/>
        <v>10</v>
      </c>
      <c r="Z21" s="22">
        <f t="shared" si="1"/>
        <v>4.3835294117647061</v>
      </c>
      <c r="AA21" s="23">
        <f t="shared" si="2"/>
        <v>1.5</v>
      </c>
    </row>
    <row r="22" spans="3:27" x14ac:dyDescent="0.25">
      <c r="C22" s="34">
        <f t="shared" si="3"/>
        <v>18</v>
      </c>
      <c r="D22" s="34" t="s">
        <v>154</v>
      </c>
      <c r="E22" s="34" t="s">
        <v>15</v>
      </c>
      <c r="F22" s="19">
        <v>1</v>
      </c>
      <c r="G22" s="20" t="str">
        <f>'itajuba 01'!$E27</f>
        <v>-</v>
      </c>
      <c r="H22" s="20">
        <f>'itajuba 02'!$E27</f>
        <v>23.2</v>
      </c>
      <c r="I22" s="20" t="str">
        <f>'itajuba 03'!$E27</f>
        <v>-</v>
      </c>
      <c r="J22" s="21">
        <f>'Brazopolis 01'!$E27</f>
        <v>18.2</v>
      </c>
      <c r="K22" s="21">
        <f>'Brazopolis 02'!$E27</f>
        <v>15.5</v>
      </c>
      <c r="L22" s="21" t="str">
        <f>'Brazopolis 03'!$E27</f>
        <v>-</v>
      </c>
      <c r="M22" s="20" t="str">
        <f>'Cristina 01'!$E27</f>
        <v>-</v>
      </c>
      <c r="N22" s="20">
        <f>'Cristina 02'!$E27</f>
        <v>12</v>
      </c>
      <c r="O22" s="20" t="str">
        <f>'Cristina 03'!$E27</f>
        <v>-</v>
      </c>
      <c r="P22" s="21">
        <f>'Ouro Fino 01'!$E27</f>
        <v>20</v>
      </c>
      <c r="Q22" s="21">
        <f>'Ouro Fino 02'!$E27</f>
        <v>11.3</v>
      </c>
      <c r="R22" s="21">
        <f>'Ouro Fino 03'!$E27</f>
        <v>20</v>
      </c>
      <c r="S22" s="20">
        <f>'Pouso Alegre 01'!$E27</f>
        <v>20</v>
      </c>
      <c r="T22" s="20">
        <f>'Pouso Alegre 02'!$E27</f>
        <v>11.3</v>
      </c>
      <c r="U22" s="20">
        <f>'Pouso Alegre 03'!$E27</f>
        <v>0</v>
      </c>
      <c r="V22" s="21">
        <f>'cambui 01'!$E27</f>
        <v>20.5</v>
      </c>
      <c r="W22" s="21">
        <f>'cambui 02'!$E27</f>
        <v>22.15</v>
      </c>
      <c r="X22" s="21" t="str">
        <f>'cambui 03'!$E27</f>
        <v>-</v>
      </c>
      <c r="Y22" s="22">
        <f t="shared" si="0"/>
        <v>23.2</v>
      </c>
      <c r="Z22" s="22">
        <f t="shared" si="1"/>
        <v>16.179166666666667</v>
      </c>
      <c r="AA22" s="23">
        <f t="shared" si="2"/>
        <v>0</v>
      </c>
    </row>
    <row r="23" spans="3:27" x14ac:dyDescent="0.25">
      <c r="C23" s="34">
        <f t="shared" si="3"/>
        <v>19</v>
      </c>
      <c r="D23" s="34" t="s">
        <v>155</v>
      </c>
      <c r="E23" s="34" t="s">
        <v>15</v>
      </c>
      <c r="F23" s="19">
        <v>1</v>
      </c>
      <c r="G23" s="20" t="str">
        <f>'itajuba 01'!$E28</f>
        <v>-</v>
      </c>
      <c r="H23" s="20">
        <f>'itajuba 02'!$E28</f>
        <v>10.69</v>
      </c>
      <c r="I23" s="20">
        <f>'itajuba 03'!$E28</f>
        <v>11</v>
      </c>
      <c r="J23" s="21">
        <f>'Brazopolis 01'!$E28</f>
        <v>11.99</v>
      </c>
      <c r="K23" s="21">
        <f>'Brazopolis 02'!$E28</f>
        <v>9.99</v>
      </c>
      <c r="L23" s="21" t="str">
        <f>'Brazopolis 03'!$E28</f>
        <v>-</v>
      </c>
      <c r="M23" s="20" t="str">
        <f>'Cristina 01'!$E28</f>
        <v>-</v>
      </c>
      <c r="N23" s="20">
        <f>'Cristina 02'!$E28</f>
        <v>9.9499999999999993</v>
      </c>
      <c r="O23" s="20">
        <f>'Cristina 03'!$E28</f>
        <v>12</v>
      </c>
      <c r="P23" s="21">
        <f>'Ouro Fino 01'!$E28</f>
        <v>7</v>
      </c>
      <c r="Q23" s="21">
        <f>'Ouro Fino 02'!$E28</f>
        <v>7.99</v>
      </c>
      <c r="R23" s="21">
        <f>'Ouro Fino 03'!$E28</f>
        <v>6</v>
      </c>
      <c r="S23" s="20">
        <f>'Pouso Alegre 01'!$E28</f>
        <v>5.69</v>
      </c>
      <c r="T23" s="20">
        <f>'Pouso Alegre 02'!$E28</f>
        <v>7.99</v>
      </c>
      <c r="U23" s="20">
        <f>'Pouso Alegre 03'!$E28</f>
        <v>7.5</v>
      </c>
      <c r="V23" s="21">
        <f>'cambui 01'!$E28</f>
        <v>7.9</v>
      </c>
      <c r="W23" s="21">
        <f>'cambui 02'!$E28</f>
        <v>8.7899999999999991</v>
      </c>
      <c r="X23" s="21" t="str">
        <f>'cambui 03'!$E28</f>
        <v>-</v>
      </c>
      <c r="Y23" s="22">
        <f t="shared" si="0"/>
        <v>12</v>
      </c>
      <c r="Z23" s="22">
        <f t="shared" si="1"/>
        <v>8.8914285714285715</v>
      </c>
      <c r="AA23" s="23">
        <f t="shared" si="2"/>
        <v>5.69</v>
      </c>
    </row>
    <row r="24" spans="3:27" x14ac:dyDescent="0.25">
      <c r="C24" s="34">
        <f t="shared" si="3"/>
        <v>20</v>
      </c>
      <c r="D24" s="5" t="s">
        <v>199</v>
      </c>
      <c r="E24" s="34" t="s">
        <v>15</v>
      </c>
      <c r="F24" s="19">
        <v>1</v>
      </c>
      <c r="G24" s="20" t="str">
        <f>'itajuba 01'!$E29</f>
        <v>-</v>
      </c>
      <c r="H24" s="20">
        <f>'itajuba 02'!$E29</f>
        <v>34.9</v>
      </c>
      <c r="I24" s="20" t="str">
        <f>'itajuba 03'!$E29</f>
        <v>-</v>
      </c>
      <c r="J24" s="21" t="str">
        <f>'Brazopolis 01'!$E29</f>
        <v>-</v>
      </c>
      <c r="K24" s="21">
        <f>'Brazopolis 02'!$E29</f>
        <v>17.8</v>
      </c>
      <c r="L24" s="21" t="str">
        <f>'Brazopolis 03'!$E29</f>
        <v>-</v>
      </c>
      <c r="M24" s="20" t="str">
        <f>'Cristina 01'!$E29</f>
        <v>-</v>
      </c>
      <c r="N24" s="20">
        <f>'Cristina 02'!$E29</f>
        <v>18.05</v>
      </c>
      <c r="O24" s="20" t="str">
        <f>'Cristina 03'!$E29</f>
        <v>-</v>
      </c>
      <c r="P24" s="21" t="str">
        <f>'Ouro Fino 01'!$E29</f>
        <v>-</v>
      </c>
      <c r="Q24" s="21">
        <f>'Ouro Fino 02'!$E29</f>
        <v>53.1</v>
      </c>
      <c r="R24" s="21">
        <f>'Ouro Fino 03'!$E29</f>
        <v>35.700000000000003</v>
      </c>
      <c r="S24" s="20" t="str">
        <f>'Pouso Alegre 01'!$E29</f>
        <v>-</v>
      </c>
      <c r="T24" s="20">
        <f>'Pouso Alegre 02'!$E29</f>
        <v>65</v>
      </c>
      <c r="U24" s="20">
        <f>'Pouso Alegre 03'!$E29</f>
        <v>0</v>
      </c>
      <c r="V24" s="21" t="str">
        <f>'cambui 01'!$E29</f>
        <v>-</v>
      </c>
      <c r="W24" s="21">
        <f>'cambui 02'!$E29</f>
        <v>49.95</v>
      </c>
      <c r="X24" s="21" t="str">
        <f>'cambui 03'!$E29</f>
        <v>-</v>
      </c>
      <c r="Y24" s="22">
        <f t="shared" si="0"/>
        <v>65</v>
      </c>
      <c r="Z24" s="22">
        <f t="shared" si="1"/>
        <v>34.3125</v>
      </c>
      <c r="AA24" s="23">
        <f t="shared" si="2"/>
        <v>0</v>
      </c>
    </row>
    <row r="25" spans="3:27" x14ac:dyDescent="0.25">
      <c r="C25" s="34">
        <f t="shared" si="3"/>
        <v>21</v>
      </c>
      <c r="D25" s="34" t="s">
        <v>156</v>
      </c>
      <c r="E25" s="34" t="s">
        <v>15</v>
      </c>
      <c r="F25" s="19">
        <v>1</v>
      </c>
      <c r="G25" s="20">
        <f>'itajuba 01'!$E30</f>
        <v>3.9</v>
      </c>
      <c r="H25" s="20">
        <f>'itajuba 02'!$E30</f>
        <v>3.99</v>
      </c>
      <c r="I25" s="20">
        <f>'itajuba 03'!$E30</f>
        <v>3.5</v>
      </c>
      <c r="J25" s="21">
        <f>'Brazopolis 01'!$E30</f>
        <v>6</v>
      </c>
      <c r="K25" s="21">
        <f>'Brazopolis 02'!$E30</f>
        <v>6.25</v>
      </c>
      <c r="L25" s="21">
        <f>'Brazopolis 03'!$E30</f>
        <v>4</v>
      </c>
      <c r="M25" s="20">
        <f>'Cristina 01'!$E30</f>
        <v>4.5</v>
      </c>
      <c r="N25" s="20">
        <f>'Cristina 02'!$E30</f>
        <v>6.3</v>
      </c>
      <c r="O25" s="20">
        <f>'Cristina 03'!$E30</f>
        <v>4</v>
      </c>
      <c r="P25" s="21">
        <f>'Ouro Fino 01'!$E30</f>
        <v>4.5</v>
      </c>
      <c r="Q25" s="21">
        <f>'Ouro Fino 02'!$E30</f>
        <v>3.49</v>
      </c>
      <c r="R25" s="21">
        <f>'Ouro Fino 03'!$E30</f>
        <v>3</v>
      </c>
      <c r="S25" s="20">
        <f>'Pouso Alegre 01'!$E30</f>
        <v>6.99</v>
      </c>
      <c r="T25" s="20">
        <f>'Pouso Alegre 02'!$E30</f>
        <v>3.49</v>
      </c>
      <c r="U25" s="20">
        <f>'Pouso Alegre 03'!$E30</f>
        <v>4.9000000000000004</v>
      </c>
      <c r="V25" s="21">
        <f>'cambui 01'!$E30</f>
        <v>4.9000000000000004</v>
      </c>
      <c r="W25" s="21">
        <f>'cambui 02'!$E30</f>
        <v>3.99</v>
      </c>
      <c r="X25" s="21">
        <f>'cambui 03'!$E30</f>
        <v>3</v>
      </c>
      <c r="Y25" s="22">
        <f t="shared" si="0"/>
        <v>6.99</v>
      </c>
      <c r="Z25" s="22">
        <f t="shared" si="1"/>
        <v>4.4833333333333334</v>
      </c>
      <c r="AA25" s="23">
        <f t="shared" si="2"/>
        <v>3</v>
      </c>
    </row>
    <row r="26" spans="3:27" x14ac:dyDescent="0.25">
      <c r="C26" s="34">
        <f t="shared" si="3"/>
        <v>22</v>
      </c>
      <c r="D26" s="34" t="s">
        <v>157</v>
      </c>
      <c r="E26" s="34" t="s">
        <v>15</v>
      </c>
      <c r="F26" s="19">
        <v>1</v>
      </c>
      <c r="G26" s="20">
        <f>'itajuba 01'!$E31</f>
        <v>1.99</v>
      </c>
      <c r="H26" s="20">
        <f>'itajuba 02'!$E31</f>
        <v>1.79</v>
      </c>
      <c r="I26" s="20">
        <f>'itajuba 03'!$E31</f>
        <v>2.5</v>
      </c>
      <c r="J26" s="21">
        <f>'Brazopolis 01'!$E31</f>
        <v>2.5</v>
      </c>
      <c r="K26" s="21">
        <f>'Brazopolis 02'!$E31</f>
        <v>2.35</v>
      </c>
      <c r="L26" s="21">
        <f>'Brazopolis 03'!$E31</f>
        <v>1.5</v>
      </c>
      <c r="M26" s="20">
        <f>'Cristina 01'!$E31</f>
        <v>2</v>
      </c>
      <c r="N26" s="20" t="str">
        <f>'Cristina 02'!$E31</f>
        <v>-</v>
      </c>
      <c r="O26" s="20">
        <f>'Cristina 03'!$E31</f>
        <v>2</v>
      </c>
      <c r="P26" s="21">
        <f>'Ouro Fino 01'!$E31</f>
        <v>2.5</v>
      </c>
      <c r="Q26" s="21">
        <f>'Ouro Fino 02'!$E31</f>
        <v>1.0900000000000001</v>
      </c>
      <c r="R26" s="21">
        <f>'Ouro Fino 03'!$E31</f>
        <v>2</v>
      </c>
      <c r="S26" s="20">
        <f>'Pouso Alegre 01'!$E31</f>
        <v>2.99</v>
      </c>
      <c r="T26" s="20">
        <f>'Pouso Alegre 02'!$E31</f>
        <v>1.59</v>
      </c>
      <c r="U26" s="20">
        <f>'Pouso Alegre 03'!$E31</f>
        <v>1.9</v>
      </c>
      <c r="V26" s="21">
        <f>'cambui 01'!$E31</f>
        <v>2.9</v>
      </c>
      <c r="W26" s="21">
        <f>'cambui 02'!$E31</f>
        <v>3.99</v>
      </c>
      <c r="X26" s="21">
        <f>'cambui 03'!$E31</f>
        <v>2</v>
      </c>
      <c r="Y26" s="22">
        <f t="shared" si="0"/>
        <v>3.99</v>
      </c>
      <c r="Z26" s="22">
        <f t="shared" si="1"/>
        <v>2.2111764705882351</v>
      </c>
      <c r="AA26" s="23">
        <f t="shared" si="2"/>
        <v>1.0900000000000001</v>
      </c>
    </row>
    <row r="27" spans="3:27" x14ac:dyDescent="0.25">
      <c r="C27" s="34">
        <f>C26+1</f>
        <v>23</v>
      </c>
      <c r="D27" s="34" t="s">
        <v>158</v>
      </c>
      <c r="E27" s="34" t="s">
        <v>18</v>
      </c>
      <c r="F27" s="19">
        <v>1</v>
      </c>
      <c r="G27" s="20" t="str">
        <f>'itajuba 01'!$E32</f>
        <v>-</v>
      </c>
      <c r="H27" s="20">
        <f>'itajuba 02'!$E32</f>
        <v>2.35</v>
      </c>
      <c r="I27" s="20" t="str">
        <f>'itajuba 03'!$E32</f>
        <v>-</v>
      </c>
      <c r="J27" s="21">
        <f>'Brazopolis 01'!$E32</f>
        <v>2.4</v>
      </c>
      <c r="K27" s="21">
        <f>'Brazopolis 02'!$E32</f>
        <v>2.2000000000000002</v>
      </c>
      <c r="L27" s="21" t="str">
        <f>'Brazopolis 03'!$E32</f>
        <v>-</v>
      </c>
      <c r="M27" s="20" t="str">
        <f>'Cristina 01'!$E32</f>
        <v>-</v>
      </c>
      <c r="N27" s="20">
        <f>'Cristina 02'!$E32</f>
        <v>1.9</v>
      </c>
      <c r="O27" s="20" t="str">
        <f>'Cristina 03'!$E32</f>
        <v>-</v>
      </c>
      <c r="P27" s="21" t="str">
        <f>'Ouro Fino 01'!$E32</f>
        <v>-</v>
      </c>
      <c r="Q27" s="21">
        <f>'Ouro Fino 02'!$E32</f>
        <v>2.29</v>
      </c>
      <c r="R27" s="21" t="str">
        <f>'Ouro Fino 03'!$E32</f>
        <v>-</v>
      </c>
      <c r="S27" s="20" t="str">
        <f>'Pouso Alegre 01'!$E32</f>
        <v>-</v>
      </c>
      <c r="T27" s="20">
        <f>'Pouso Alegre 02'!$E32</f>
        <v>2.39</v>
      </c>
      <c r="U27" s="20">
        <f>'Pouso Alegre 03'!$E32</f>
        <v>0</v>
      </c>
      <c r="V27" s="21" t="str">
        <f>'cambui 01'!$E32</f>
        <v>-</v>
      </c>
      <c r="W27" s="21">
        <f>'cambui 02'!$E32</f>
        <v>2.95</v>
      </c>
      <c r="X27" s="21" t="str">
        <f>'cambui 03'!$E32</f>
        <v>-</v>
      </c>
      <c r="Y27" s="22">
        <f t="shared" si="0"/>
        <v>2.95</v>
      </c>
      <c r="Z27" s="22">
        <f t="shared" si="1"/>
        <v>2.06</v>
      </c>
      <c r="AA27" s="23">
        <f t="shared" si="2"/>
        <v>0</v>
      </c>
    </row>
    <row r="28" spans="3:27" x14ac:dyDescent="0.25">
      <c r="C28" s="34">
        <f t="shared" si="3"/>
        <v>24</v>
      </c>
      <c r="D28" s="34" t="s">
        <v>159</v>
      </c>
      <c r="E28" s="34" t="s">
        <v>15</v>
      </c>
      <c r="F28" s="19">
        <v>1</v>
      </c>
      <c r="G28" s="20">
        <f>'itajuba 01'!$E33</f>
        <v>2.5</v>
      </c>
      <c r="H28" s="20">
        <f>'itajuba 02'!$E33</f>
        <v>1.4</v>
      </c>
      <c r="I28" s="20">
        <f>'itajuba 03'!$E33</f>
        <v>2</v>
      </c>
      <c r="J28" s="21">
        <f>'Brazopolis 01'!$E33</f>
        <v>3</v>
      </c>
      <c r="K28" s="21" t="str">
        <f>'Brazopolis 02'!$E33</f>
        <v>-</v>
      </c>
      <c r="L28" s="21">
        <f>'Brazopolis 03'!$E33</f>
        <v>2</v>
      </c>
      <c r="M28" s="20">
        <f>'Cristina 01'!$E33</f>
        <v>3</v>
      </c>
      <c r="N28" s="20" t="str">
        <f>'Cristina 02'!$E33</f>
        <v>-</v>
      </c>
      <c r="O28" s="20">
        <f>'Cristina 03'!$E33</f>
        <v>2.5</v>
      </c>
      <c r="P28" s="21">
        <f>'Ouro Fino 01'!$E33</f>
        <v>3</v>
      </c>
      <c r="Q28" s="21">
        <f>'Ouro Fino 02'!$E33</f>
        <v>1.39</v>
      </c>
      <c r="R28" s="21">
        <f>'Ouro Fino 03'!$E33</f>
        <v>3</v>
      </c>
      <c r="S28" s="20">
        <f>'Pouso Alegre 01'!$E33</f>
        <v>1.99</v>
      </c>
      <c r="T28" s="20">
        <f>'Pouso Alegre 02'!$E33</f>
        <v>1.39</v>
      </c>
      <c r="U28" s="20">
        <f>'Pouso Alegre 03'!$E33</f>
        <v>2.5</v>
      </c>
      <c r="V28" s="21">
        <f>'cambui 01'!$E33</f>
        <v>3.5</v>
      </c>
      <c r="W28" s="21">
        <f>'cambui 02'!$E33</f>
        <v>1.99</v>
      </c>
      <c r="X28" s="21">
        <f>'cambui 03'!$E33</f>
        <v>3</v>
      </c>
      <c r="Y28" s="22">
        <f t="shared" si="0"/>
        <v>3.5</v>
      </c>
      <c r="Z28" s="22">
        <f t="shared" si="1"/>
        <v>2.3850000000000002</v>
      </c>
      <c r="AA28" s="23">
        <f t="shared" si="2"/>
        <v>1.39</v>
      </c>
    </row>
    <row r="29" spans="3:27" x14ac:dyDescent="0.25">
      <c r="C29" s="34">
        <f t="shared" si="3"/>
        <v>25</v>
      </c>
      <c r="D29" s="34" t="s">
        <v>168</v>
      </c>
      <c r="E29" s="34" t="s">
        <v>15</v>
      </c>
      <c r="F29" s="19">
        <v>1</v>
      </c>
      <c r="G29" s="20">
        <f>'itajuba 01'!$E34</f>
        <v>2.5</v>
      </c>
      <c r="H29" s="20">
        <f>'itajuba 02'!$E34</f>
        <v>1.4</v>
      </c>
      <c r="I29" s="20">
        <f>'itajuba 03'!$E34</f>
        <v>2</v>
      </c>
      <c r="J29" s="21">
        <f>'Brazopolis 01'!$E34</f>
        <v>3</v>
      </c>
      <c r="K29" s="21" t="str">
        <f>'Brazopolis 02'!$E34</f>
        <v>-</v>
      </c>
      <c r="L29" s="21">
        <f>'Brazopolis 03'!$E34</f>
        <v>2</v>
      </c>
      <c r="M29" s="20">
        <f>'Cristina 01'!$E34</f>
        <v>2.5</v>
      </c>
      <c r="N29" s="20" t="str">
        <f>'Cristina 02'!$E34</f>
        <v>-</v>
      </c>
      <c r="O29" s="20">
        <f>'Cristina 03'!$E34</f>
        <v>2.5</v>
      </c>
      <c r="P29" s="21">
        <f>'Ouro Fino 01'!$E34</f>
        <v>3</v>
      </c>
      <c r="Q29" s="21">
        <f>'Ouro Fino 02'!$E34</f>
        <v>1.39</v>
      </c>
      <c r="R29" s="21">
        <f>'Ouro Fino 03'!$E34</f>
        <v>3</v>
      </c>
      <c r="S29" s="20">
        <f>'Pouso Alegre 01'!$E34</f>
        <v>1.99</v>
      </c>
      <c r="T29" s="20">
        <f>'Pouso Alegre 02'!$E34</f>
        <v>1.39</v>
      </c>
      <c r="U29" s="20">
        <f>'Pouso Alegre 03'!$E34</f>
        <v>2.5</v>
      </c>
      <c r="V29" s="21">
        <f>'cambui 01'!$E34</f>
        <v>3.5</v>
      </c>
      <c r="W29" s="21">
        <f>'cambui 02'!$E34</f>
        <v>1.99</v>
      </c>
      <c r="X29" s="21">
        <f>'cambui 03'!$E34</f>
        <v>3</v>
      </c>
      <c r="Y29" s="22">
        <f t="shared" si="0"/>
        <v>3.5</v>
      </c>
      <c r="Z29" s="22">
        <f t="shared" si="1"/>
        <v>2.3537500000000002</v>
      </c>
      <c r="AA29" s="23">
        <f t="shared" si="2"/>
        <v>1.39</v>
      </c>
    </row>
    <row r="30" spans="3:27" x14ac:dyDescent="0.25">
      <c r="C30" s="34">
        <f t="shared" si="3"/>
        <v>26</v>
      </c>
      <c r="D30" s="34" t="s">
        <v>169</v>
      </c>
      <c r="E30" s="34" t="s">
        <v>15</v>
      </c>
      <c r="F30" s="19">
        <v>1</v>
      </c>
      <c r="G30" s="20">
        <f>'itajuba 01'!$E35</f>
        <v>7.5</v>
      </c>
      <c r="H30" s="20">
        <f>'itajuba 02'!$E35</f>
        <v>6.99</v>
      </c>
      <c r="I30" s="20">
        <f>'itajuba 03'!$E35</f>
        <v>6</v>
      </c>
      <c r="J30" s="21">
        <f>'Brazopolis 01'!$E35</f>
        <v>9</v>
      </c>
      <c r="K30" s="21">
        <f>'Brazopolis 02'!$E35</f>
        <v>8.65</v>
      </c>
      <c r="L30" s="21" t="str">
        <f>'Brazopolis 03'!$E35</f>
        <v>-</v>
      </c>
      <c r="M30" s="20">
        <f>'Cristina 01'!$E35</f>
        <v>7</v>
      </c>
      <c r="N30" s="20">
        <f>'Cristina 02'!$E35</f>
        <v>2.95</v>
      </c>
      <c r="O30" s="20">
        <f>'Cristina 03'!$E35</f>
        <v>5</v>
      </c>
      <c r="P30" s="21">
        <f>'Ouro Fino 01'!$E35</f>
        <v>7</v>
      </c>
      <c r="Q30" s="21">
        <f>'Ouro Fino 02'!$E35</f>
        <v>7.49</v>
      </c>
      <c r="R30" s="21">
        <f>'Ouro Fino 03'!$E35</f>
        <v>5</v>
      </c>
      <c r="S30" s="20">
        <f>'Pouso Alegre 01'!$E35</f>
        <v>6.99</v>
      </c>
      <c r="T30" s="20">
        <f>'Pouso Alegre 02'!$E35</f>
        <v>7.49</v>
      </c>
      <c r="U30" s="20">
        <f>'Pouso Alegre 03'!$E35</f>
        <v>6</v>
      </c>
      <c r="V30" s="21">
        <f>'cambui 01'!$E35</f>
        <v>8.9</v>
      </c>
      <c r="W30" s="21">
        <f>'cambui 02'!$E35</f>
        <v>9.99</v>
      </c>
      <c r="X30" s="21">
        <f>'cambui 03'!$E35</f>
        <v>5</v>
      </c>
      <c r="Y30" s="22">
        <f t="shared" si="0"/>
        <v>9.99</v>
      </c>
      <c r="Z30" s="22">
        <f t="shared" si="1"/>
        <v>6.8794117647058819</v>
      </c>
      <c r="AA30" s="23">
        <f t="shared" si="2"/>
        <v>2.95</v>
      </c>
    </row>
    <row r="31" spans="3:27" x14ac:dyDescent="0.25">
      <c r="C31" s="34">
        <f t="shared" si="3"/>
        <v>27</v>
      </c>
      <c r="D31" s="34" t="s">
        <v>201</v>
      </c>
      <c r="E31" s="34" t="s">
        <v>15</v>
      </c>
      <c r="F31" s="19">
        <v>1</v>
      </c>
      <c r="G31" s="20" t="str">
        <f>'itajuba 01'!$E36</f>
        <v>-</v>
      </c>
      <c r="H31" s="20" t="str">
        <f>'itajuba 02'!$E36</f>
        <v>-</v>
      </c>
      <c r="I31" s="20" t="str">
        <f>'itajuba 03'!$E36</f>
        <v>-</v>
      </c>
      <c r="J31" s="21" t="str">
        <f>'Brazopolis 01'!$E36</f>
        <v>-</v>
      </c>
      <c r="K31" s="21" t="str">
        <f>'Brazopolis 02'!$E36</f>
        <v>-</v>
      </c>
      <c r="L31" s="21" t="str">
        <f>'Brazopolis 03'!$E36</f>
        <v>-</v>
      </c>
      <c r="M31" s="20" t="str">
        <f>'Cristina 01'!$E36</f>
        <v>-</v>
      </c>
      <c r="N31" s="20" t="str">
        <f>'Cristina 02'!$E36</f>
        <v>-</v>
      </c>
      <c r="O31" s="20" t="str">
        <f>'Cristina 03'!$E36</f>
        <v>-</v>
      </c>
      <c r="P31" s="21">
        <f>'Ouro Fino 01'!$E36</f>
        <v>21.35</v>
      </c>
      <c r="Q31" s="21">
        <f>'Ouro Fino 02'!$E36</f>
        <v>23.32</v>
      </c>
      <c r="R31" s="21">
        <f>'Ouro Fino 03'!$E36</f>
        <v>35</v>
      </c>
      <c r="S31" s="20">
        <f>'Pouso Alegre 01'!$E36</f>
        <v>36.64</v>
      </c>
      <c r="T31" s="20" t="str">
        <f>'Pouso Alegre 02'!$E36</f>
        <v>-</v>
      </c>
      <c r="U31" s="20">
        <f>'Pouso Alegre 03'!$E36</f>
        <v>0</v>
      </c>
      <c r="V31" s="21" t="str">
        <f>'cambui 01'!$E36</f>
        <v>-</v>
      </c>
      <c r="W31" s="21" t="str">
        <f>'cambui 02'!$E36</f>
        <v>-</v>
      </c>
      <c r="X31" s="21" t="str">
        <f>'cambui 03'!$E36</f>
        <v>-</v>
      </c>
      <c r="Y31" s="22">
        <f t="shared" si="0"/>
        <v>36.64</v>
      </c>
      <c r="Z31" s="22">
        <f t="shared" si="1"/>
        <v>23.262</v>
      </c>
      <c r="AA31" s="23">
        <f t="shared" si="2"/>
        <v>0</v>
      </c>
    </row>
    <row r="32" spans="3:27" x14ac:dyDescent="0.25">
      <c r="C32" s="34">
        <f t="shared" si="3"/>
        <v>28</v>
      </c>
      <c r="D32" s="5" t="s">
        <v>200</v>
      </c>
      <c r="E32" s="34" t="s">
        <v>15</v>
      </c>
      <c r="F32" s="19">
        <v>1</v>
      </c>
      <c r="G32" s="20" t="str">
        <f>'itajuba 01'!$E37</f>
        <v>-</v>
      </c>
      <c r="H32" s="20">
        <f>'itajuba 02'!$E37</f>
        <v>30</v>
      </c>
      <c r="I32" s="20" t="str">
        <f>'itajuba 03'!$E37</f>
        <v>-</v>
      </c>
      <c r="J32" s="21">
        <f>'Brazopolis 01'!$E37</f>
        <v>36</v>
      </c>
      <c r="K32" s="21">
        <f>'Brazopolis 02'!$E37</f>
        <v>25.8</v>
      </c>
      <c r="L32" s="21" t="str">
        <f>'Brazopolis 03'!$E37</f>
        <v>-</v>
      </c>
      <c r="M32" s="20" t="str">
        <f>'Cristina 01'!$E37</f>
        <v>-</v>
      </c>
      <c r="N32" s="20">
        <f>'Cristina 02'!$E37</f>
        <v>45</v>
      </c>
      <c r="O32" s="20" t="str">
        <f>'Cristina 03'!$E37</f>
        <v>-</v>
      </c>
      <c r="P32" s="21" t="str">
        <f>'Ouro Fino 01'!$E37</f>
        <v>-</v>
      </c>
      <c r="Q32" s="21" t="str">
        <f>'Ouro Fino 02'!$E37</f>
        <v>-</v>
      </c>
      <c r="R32" s="21">
        <f>'Ouro Fino 03'!$E37</f>
        <v>26</v>
      </c>
      <c r="S32" s="20" t="str">
        <f>'Pouso Alegre 01'!$E37</f>
        <v>-</v>
      </c>
      <c r="T32" s="20">
        <f>'Pouso Alegre 02'!$E37</f>
        <v>32.979999999999997</v>
      </c>
      <c r="U32" s="20">
        <f>'Pouso Alegre 03'!$E37</f>
        <v>25</v>
      </c>
      <c r="V32" s="21">
        <f>'cambui 01'!$E37</f>
        <v>42</v>
      </c>
      <c r="W32" s="21" t="str">
        <f>'cambui 02'!$E37</f>
        <v>-</v>
      </c>
      <c r="X32" s="21">
        <f>'cambui 03'!$E37</f>
        <v>25</v>
      </c>
      <c r="Y32" s="22">
        <f t="shared" si="0"/>
        <v>45</v>
      </c>
      <c r="Z32" s="22">
        <f t="shared" si="1"/>
        <v>31.975555555555552</v>
      </c>
      <c r="AA32" s="23">
        <f t="shared" si="2"/>
        <v>25</v>
      </c>
    </row>
    <row r="33" spans="3:27" x14ac:dyDescent="0.25">
      <c r="C33" s="34">
        <f t="shared" si="3"/>
        <v>29</v>
      </c>
      <c r="D33" s="34" t="s">
        <v>160</v>
      </c>
      <c r="E33" s="34" t="s">
        <v>15</v>
      </c>
      <c r="F33" s="19">
        <v>1</v>
      </c>
      <c r="G33" s="20">
        <f>'itajuba 01'!$E38</f>
        <v>13.5</v>
      </c>
      <c r="H33" s="20">
        <f>'itajuba 02'!$E38</f>
        <v>15</v>
      </c>
      <c r="I33" s="20">
        <f>'itajuba 03'!$E38</f>
        <v>12</v>
      </c>
      <c r="J33" s="21">
        <f>'Brazopolis 01'!$E38</f>
        <v>15</v>
      </c>
      <c r="K33" s="21">
        <f>'Brazopolis 02'!$E38</f>
        <v>15</v>
      </c>
      <c r="L33" s="21" t="str">
        <f>'Brazopolis 03'!$E38</f>
        <v>-</v>
      </c>
      <c r="M33" s="20">
        <f>'Cristina 01'!$E38</f>
        <v>18</v>
      </c>
      <c r="N33" s="20">
        <f>'Cristina 02'!$E38</f>
        <v>23.9</v>
      </c>
      <c r="O33" s="20">
        <f>'Cristina 03'!$E38</f>
        <v>19</v>
      </c>
      <c r="P33" s="21">
        <f>'Ouro Fino 01'!$E38</f>
        <v>17.399999999999999</v>
      </c>
      <c r="Q33" s="21">
        <f>'Ouro Fino 02'!$E38</f>
        <v>20.8</v>
      </c>
      <c r="R33" s="21">
        <f>'Ouro Fino 03'!$E38</f>
        <v>15.2</v>
      </c>
      <c r="S33" s="20">
        <f>'Pouso Alegre 01'!$E38</f>
        <v>16.600000000000001</v>
      </c>
      <c r="T33" s="20">
        <f>'Pouso Alegre 02'!$E38</f>
        <v>20.2</v>
      </c>
      <c r="U33" s="20">
        <f>'Pouso Alegre 03'!$E38</f>
        <v>13.05</v>
      </c>
      <c r="V33" s="21">
        <f>'cambui 01'!$E38</f>
        <v>16.3</v>
      </c>
      <c r="W33" s="21">
        <f>'cambui 02'!$E38</f>
        <v>14.6</v>
      </c>
      <c r="X33" s="21">
        <f>'cambui 03'!$E38</f>
        <v>10</v>
      </c>
      <c r="Y33" s="22">
        <f t="shared" si="0"/>
        <v>23.9</v>
      </c>
      <c r="Z33" s="22">
        <f t="shared" si="1"/>
        <v>16.208823529411767</v>
      </c>
      <c r="AA33" s="23">
        <f t="shared" si="2"/>
        <v>10</v>
      </c>
    </row>
    <row r="34" spans="3:27" x14ac:dyDescent="0.25">
      <c r="C34" s="34">
        <f t="shared" si="3"/>
        <v>30</v>
      </c>
      <c r="D34" s="34" t="s">
        <v>202</v>
      </c>
      <c r="E34" s="34" t="s">
        <v>15</v>
      </c>
      <c r="F34" s="19">
        <v>1</v>
      </c>
      <c r="G34" s="20" t="str">
        <f>'itajuba 01'!$E39</f>
        <v>-</v>
      </c>
      <c r="H34" s="20">
        <f>'itajuba 02'!$E39</f>
        <v>10.99</v>
      </c>
      <c r="I34" s="20">
        <f>'itajuba 03'!$E39</f>
        <v>13</v>
      </c>
      <c r="J34" s="21">
        <f>'Brazopolis 01'!$E39</f>
        <v>5</v>
      </c>
      <c r="K34" s="21">
        <f>'Brazopolis 02'!$E39</f>
        <v>15.25</v>
      </c>
      <c r="L34" s="21">
        <f>'Brazopolis 03'!$E39</f>
        <v>6</v>
      </c>
      <c r="M34" s="20">
        <f>'Cristina 01'!$E39</f>
        <v>6</v>
      </c>
      <c r="N34" s="20" t="str">
        <f>'Cristina 02'!$E39</f>
        <v>-</v>
      </c>
      <c r="O34" s="20">
        <f>'Cristina 03'!$E39</f>
        <v>8</v>
      </c>
      <c r="P34" s="21">
        <f>'Ouro Fino 01'!$E39</f>
        <v>15</v>
      </c>
      <c r="Q34" s="21">
        <f>'Ouro Fino 02'!$E39</f>
        <v>7.39</v>
      </c>
      <c r="R34" s="21">
        <f>'Ouro Fino 03'!$E39</f>
        <v>2</v>
      </c>
      <c r="S34" s="20">
        <f>'Pouso Alegre 01'!$E39</f>
        <v>14.99</v>
      </c>
      <c r="T34" s="20">
        <f>'Pouso Alegre 02'!$E39</f>
        <v>7.89</v>
      </c>
      <c r="U34" s="20">
        <f>'Pouso Alegre 03'!$E39</f>
        <v>10</v>
      </c>
      <c r="V34" s="21">
        <f>'cambui 01'!$E39</f>
        <v>12.9</v>
      </c>
      <c r="W34" s="21">
        <f>'cambui 02'!$E39</f>
        <v>10.99</v>
      </c>
      <c r="X34" s="21">
        <f>'cambui 03'!$E39</f>
        <v>4</v>
      </c>
      <c r="Y34" s="22">
        <f t="shared" si="0"/>
        <v>15.25</v>
      </c>
      <c r="Z34" s="22">
        <f t="shared" si="1"/>
        <v>9.3375000000000004</v>
      </c>
      <c r="AA34" s="23">
        <f t="shared" si="2"/>
        <v>2</v>
      </c>
    </row>
    <row r="35" spans="3:27" x14ac:dyDescent="0.25">
      <c r="C35" s="34">
        <f t="shared" si="3"/>
        <v>31</v>
      </c>
      <c r="D35" s="34" t="s">
        <v>203</v>
      </c>
      <c r="E35" s="34" t="s">
        <v>19</v>
      </c>
      <c r="F35" s="19">
        <v>1</v>
      </c>
      <c r="G35" s="20" t="str">
        <f>'itajuba 01'!$E40</f>
        <v>-</v>
      </c>
      <c r="H35" s="20">
        <f>'itajuba 02'!$E40</f>
        <v>19.899999999999999</v>
      </c>
      <c r="I35" s="20" t="str">
        <f>'itajuba 03'!$E40</f>
        <v>-</v>
      </c>
      <c r="J35" s="21" t="str">
        <f>'Brazopolis 01'!$E40</f>
        <v>-</v>
      </c>
      <c r="K35" s="21" t="str">
        <f>'Brazopolis 02'!$E40</f>
        <v>-</v>
      </c>
      <c r="L35" s="21" t="str">
        <f>'Brazopolis 03'!$E40</f>
        <v>-</v>
      </c>
      <c r="M35" s="20" t="str">
        <f>'Cristina 01'!$E40</f>
        <v>-</v>
      </c>
      <c r="N35" s="20" t="str">
        <f>'Cristina 02'!$E40</f>
        <v>-</v>
      </c>
      <c r="O35" s="20" t="str">
        <f>'Cristina 03'!$E40</f>
        <v>-</v>
      </c>
      <c r="P35" s="21" t="str">
        <f>'Ouro Fino 01'!$E40</f>
        <v>-</v>
      </c>
      <c r="Q35" s="21">
        <f>'Ouro Fino 02'!$E40</f>
        <v>13.9</v>
      </c>
      <c r="R35" s="21">
        <f>'Ouro Fino 03'!$E40</f>
        <v>20</v>
      </c>
      <c r="S35" s="20" t="str">
        <f>'Pouso Alegre 01'!$E40</f>
        <v>-</v>
      </c>
      <c r="T35" s="20">
        <f>'Pouso Alegre 02'!$E40</f>
        <v>22.5</v>
      </c>
      <c r="U35" s="20">
        <f>'Pouso Alegre 03'!$E40</f>
        <v>0</v>
      </c>
      <c r="V35" s="21">
        <f>'cambui 01'!$E40</f>
        <v>19</v>
      </c>
      <c r="W35" s="21">
        <f>'cambui 02'!$E40</f>
        <v>21</v>
      </c>
      <c r="X35" s="21" t="str">
        <f>'cambui 03'!$E40</f>
        <v>-</v>
      </c>
      <c r="Y35" s="22">
        <f t="shared" si="0"/>
        <v>22.5</v>
      </c>
      <c r="Z35" s="22">
        <f t="shared" si="1"/>
        <v>16.614285714285714</v>
      </c>
      <c r="AA35" s="23">
        <f t="shared" si="2"/>
        <v>0</v>
      </c>
    </row>
    <row r="36" spans="3:27" x14ac:dyDescent="0.25">
      <c r="C36" s="34">
        <f t="shared" si="3"/>
        <v>32</v>
      </c>
      <c r="D36" s="34" t="s">
        <v>161</v>
      </c>
      <c r="E36" s="34" t="s">
        <v>19</v>
      </c>
      <c r="F36" s="19">
        <v>1</v>
      </c>
      <c r="G36" s="20">
        <f>'itajuba 01'!$E41</f>
        <v>2.5</v>
      </c>
      <c r="H36" s="20">
        <f>'itajuba 02'!$E41</f>
        <v>3.19</v>
      </c>
      <c r="I36" s="20">
        <f>'itajuba 03'!$E41</f>
        <v>3</v>
      </c>
      <c r="J36" s="21">
        <f>'Brazopolis 01'!$E41</f>
        <v>4.5</v>
      </c>
      <c r="K36" s="21">
        <f>'Brazopolis 02'!$E41</f>
        <v>4.6500000000000004</v>
      </c>
      <c r="L36" s="21">
        <f>'Brazopolis 03'!$E41</f>
        <v>4</v>
      </c>
      <c r="M36" s="20">
        <f>'Cristina 01'!$E41</f>
        <v>3.5</v>
      </c>
      <c r="N36" s="20" t="str">
        <f>'Cristina 02'!$E41</f>
        <v>-</v>
      </c>
      <c r="O36" s="20">
        <f>'Cristina 03'!$E41</f>
        <v>3</v>
      </c>
      <c r="P36" s="21">
        <f>'Ouro Fino 01'!$E41</f>
        <v>3.5</v>
      </c>
      <c r="Q36" s="21">
        <f>'Ouro Fino 02'!$E41</f>
        <v>2.79</v>
      </c>
      <c r="R36" s="21">
        <f>'Ouro Fino 03'!$E41</f>
        <v>3</v>
      </c>
      <c r="S36" s="20">
        <f>'Pouso Alegre 01'!$E41</f>
        <v>4.49</v>
      </c>
      <c r="T36" s="20">
        <f>'Pouso Alegre 02'!$E41</f>
        <v>2.79</v>
      </c>
      <c r="U36" s="20">
        <f>'Pouso Alegre 03'!$E41</f>
        <v>3.5</v>
      </c>
      <c r="V36" s="21">
        <f>'cambui 01'!$E41</f>
        <v>3.9</v>
      </c>
      <c r="W36" s="21">
        <f>'cambui 02'!$E41</f>
        <v>3.99</v>
      </c>
      <c r="X36" s="21">
        <f>'cambui 03'!$E41</f>
        <v>2.5</v>
      </c>
      <c r="Y36" s="22">
        <f t="shared" si="0"/>
        <v>4.6500000000000004</v>
      </c>
      <c r="Z36" s="22">
        <f t="shared" si="1"/>
        <v>3.4588235294117649</v>
      </c>
      <c r="AA36" s="23">
        <f t="shared" si="2"/>
        <v>2.5</v>
      </c>
    </row>
    <row r="37" spans="3:27" x14ac:dyDescent="0.25">
      <c r="C37" s="34">
        <f t="shared" si="3"/>
        <v>33</v>
      </c>
      <c r="D37" s="34" t="s">
        <v>162</v>
      </c>
      <c r="E37" s="34" t="s">
        <v>19</v>
      </c>
      <c r="F37" s="19">
        <v>1</v>
      </c>
      <c r="G37" s="20" t="str">
        <f>'itajuba 01'!$E42</f>
        <v>-</v>
      </c>
      <c r="H37" s="20">
        <f>'itajuba 02'!$E42</f>
        <v>7.99</v>
      </c>
      <c r="I37" s="20">
        <f>'itajuba 03'!$E42</f>
        <v>12</v>
      </c>
      <c r="J37" s="21">
        <f>'Brazopolis 01'!$E42</f>
        <v>8</v>
      </c>
      <c r="K37" s="21" t="str">
        <f>'Brazopolis 02'!$E42</f>
        <v>-</v>
      </c>
      <c r="L37" s="21" t="str">
        <f>'Brazopolis 03'!$E42</f>
        <v>-</v>
      </c>
      <c r="M37" s="20" t="str">
        <f>'Cristina 01'!$E42</f>
        <v>-</v>
      </c>
      <c r="N37" s="20" t="str">
        <f>'Cristina 02'!$E42</f>
        <v>-</v>
      </c>
      <c r="O37" s="20">
        <f>'Cristina 03'!$E42</f>
        <v>8</v>
      </c>
      <c r="P37" s="21">
        <f>'Ouro Fino 01'!$E42</f>
        <v>6</v>
      </c>
      <c r="Q37" s="21">
        <f>'Ouro Fino 02'!$E42</f>
        <v>19</v>
      </c>
      <c r="R37" s="21">
        <f>'Ouro Fino 03'!$E42</f>
        <v>10</v>
      </c>
      <c r="S37" s="20">
        <f>'Pouso Alegre 01'!$E42</f>
        <v>11.63</v>
      </c>
      <c r="T37" s="20">
        <f>'Pouso Alegre 02'!$E42</f>
        <v>15</v>
      </c>
      <c r="U37" s="20">
        <f>'Pouso Alegre 03'!$E42</f>
        <v>7</v>
      </c>
      <c r="V37" s="21">
        <f>'cambui 01'!$E42</f>
        <v>14.9</v>
      </c>
      <c r="W37" s="21">
        <f>'cambui 02'!$E42</f>
        <v>7.99</v>
      </c>
      <c r="X37" s="21">
        <f>'cambui 03'!$E42</f>
        <v>8</v>
      </c>
      <c r="Y37" s="22">
        <f t="shared" si="0"/>
        <v>19</v>
      </c>
      <c r="Z37" s="22">
        <f t="shared" si="1"/>
        <v>10.423846153846153</v>
      </c>
      <c r="AA37" s="23">
        <f t="shared" si="2"/>
        <v>6</v>
      </c>
    </row>
    <row r="38" spans="3:27" x14ac:dyDescent="0.25">
      <c r="C38" s="34">
        <f t="shared" si="3"/>
        <v>34</v>
      </c>
      <c r="D38" s="34" t="s">
        <v>163</v>
      </c>
      <c r="E38" s="34" t="s">
        <v>19</v>
      </c>
      <c r="F38" s="19">
        <v>1</v>
      </c>
      <c r="G38" s="20">
        <f>'itajuba 01'!$E43</f>
        <v>2.5</v>
      </c>
      <c r="H38" s="20">
        <f>'itajuba 02'!$E43</f>
        <v>5.99</v>
      </c>
      <c r="I38" s="20">
        <f>'itajuba 03'!$E43</f>
        <v>3</v>
      </c>
      <c r="J38" s="21">
        <f>'Brazopolis 01'!$E43</f>
        <v>4.5</v>
      </c>
      <c r="K38" s="21">
        <f>'Brazopolis 02'!$E43</f>
        <v>3.25</v>
      </c>
      <c r="L38" s="21">
        <f>'Brazopolis 03'!$E43</f>
        <v>2</v>
      </c>
      <c r="M38" s="20">
        <f>'Cristina 01'!$E43</f>
        <v>2.5</v>
      </c>
      <c r="N38" s="20" t="str">
        <f>'Cristina 02'!$E43</f>
        <v>-</v>
      </c>
      <c r="O38" s="20">
        <f>'Cristina 03'!$E43</f>
        <v>2.5</v>
      </c>
      <c r="P38" s="21">
        <f>'Ouro Fino 01'!$E43</f>
        <v>2</v>
      </c>
      <c r="Q38" s="21">
        <f>'Ouro Fino 02'!$E43</f>
        <v>3.29</v>
      </c>
      <c r="R38" s="21">
        <f>'Ouro Fino 03'!$E43</f>
        <v>1.5</v>
      </c>
      <c r="S38" s="20">
        <f>'Pouso Alegre 01'!$E43</f>
        <v>4.99</v>
      </c>
      <c r="T38" s="20">
        <f>'Pouso Alegre 02'!$E43</f>
        <v>3.79</v>
      </c>
      <c r="U38" s="20">
        <f>'Pouso Alegre 03'!$E43</f>
        <v>3.5</v>
      </c>
      <c r="V38" s="21">
        <f>'cambui 01'!$E43</f>
        <v>3.9</v>
      </c>
      <c r="W38" s="21">
        <f>'cambui 02'!$E43</f>
        <v>2.99</v>
      </c>
      <c r="X38" s="21">
        <f>'cambui 03'!$E43</f>
        <v>2</v>
      </c>
      <c r="Y38" s="22">
        <f t="shared" si="0"/>
        <v>5.99</v>
      </c>
      <c r="Z38" s="22">
        <f t="shared" si="1"/>
        <v>3.1882352941176473</v>
      </c>
      <c r="AA38" s="23">
        <f t="shared" si="2"/>
        <v>1.5</v>
      </c>
    </row>
    <row r="39" spans="3:27" x14ac:dyDescent="0.25">
      <c r="C39" s="34">
        <f t="shared" si="3"/>
        <v>35</v>
      </c>
      <c r="D39" s="34" t="s">
        <v>164</v>
      </c>
      <c r="E39" s="34" t="s">
        <v>196</v>
      </c>
      <c r="F39" s="19">
        <v>1</v>
      </c>
      <c r="G39" s="20">
        <f>'itajuba 01'!$E44</f>
        <v>3</v>
      </c>
      <c r="H39" s="20">
        <f>'itajuba 02'!$E44</f>
        <v>3.99</v>
      </c>
      <c r="I39" s="20">
        <f>'itajuba 03'!$E44</f>
        <v>5</v>
      </c>
      <c r="J39" s="21">
        <f>'Brazopolis 01'!$E44</f>
        <v>4.99</v>
      </c>
      <c r="K39" s="21">
        <f>'Brazopolis 02'!$E44</f>
        <v>5.65</v>
      </c>
      <c r="L39" s="21">
        <f>'Brazopolis 03'!$E44</f>
        <v>5</v>
      </c>
      <c r="M39" s="20">
        <f>'Cristina 01'!$E44</f>
        <v>3</v>
      </c>
      <c r="N39" s="20">
        <f>'Cristina 02'!$E44</f>
        <v>3.2</v>
      </c>
      <c r="O39" s="20">
        <f>'Cristina 03'!$E44</f>
        <v>3.5</v>
      </c>
      <c r="P39" s="21">
        <f>'Ouro Fino 01'!$E44</f>
        <v>3.5</v>
      </c>
      <c r="Q39" s="21">
        <f>'Ouro Fino 02'!$E44</f>
        <v>2.89</v>
      </c>
      <c r="R39" s="21">
        <f>'Ouro Fino 03'!$E44</f>
        <v>2</v>
      </c>
      <c r="S39" s="20">
        <f>'Pouso Alegre 01'!$E44</f>
        <v>3.49</v>
      </c>
      <c r="T39" s="20">
        <f>'Pouso Alegre 02'!$E44</f>
        <v>3.39</v>
      </c>
      <c r="U39" s="20">
        <f>'Pouso Alegre 03'!$E44</f>
        <v>4</v>
      </c>
      <c r="V39" s="21">
        <f>'cambui 01'!$E44</f>
        <v>3.9</v>
      </c>
      <c r="W39" s="21">
        <f>'cambui 02'!$E44</f>
        <v>3.99</v>
      </c>
      <c r="X39" s="21">
        <f>'cambui 03'!$E44</f>
        <v>3</v>
      </c>
      <c r="Y39" s="22">
        <f t="shared" si="0"/>
        <v>5.65</v>
      </c>
      <c r="Z39" s="22">
        <f t="shared" si="1"/>
        <v>3.7494444444444448</v>
      </c>
      <c r="AA39" s="23">
        <f t="shared" si="2"/>
        <v>2</v>
      </c>
    </row>
    <row r="40" spans="3:27" x14ac:dyDescent="0.25">
      <c r="C40" s="34">
        <f t="shared" si="3"/>
        <v>36</v>
      </c>
      <c r="D40" s="34" t="s">
        <v>165</v>
      </c>
      <c r="E40" s="34" t="s">
        <v>19</v>
      </c>
      <c r="F40" s="19">
        <v>1</v>
      </c>
      <c r="G40" s="20">
        <f>'itajuba 01'!$E45</f>
        <v>7.5</v>
      </c>
      <c r="H40" s="20">
        <f>'itajuba 02'!$E45</f>
        <v>10.9</v>
      </c>
      <c r="I40" s="20">
        <f>'itajuba 03'!$E45</f>
        <v>8</v>
      </c>
      <c r="J40" s="21">
        <f>'Brazopolis 01'!$E45</f>
        <v>12</v>
      </c>
      <c r="K40" s="21">
        <f>'Brazopolis 02'!$E45</f>
        <v>13.5</v>
      </c>
      <c r="L40" s="21" t="str">
        <f>'Brazopolis 03'!$E45</f>
        <v>-</v>
      </c>
      <c r="M40" s="20">
        <f>'Cristina 01'!$E45</f>
        <v>13.5</v>
      </c>
      <c r="N40" s="20" t="str">
        <f>'Cristina 02'!$E45</f>
        <v>-</v>
      </c>
      <c r="O40" s="20">
        <f>'Cristina 03'!$E45</f>
        <v>12</v>
      </c>
      <c r="P40" s="21">
        <f>'Ouro Fino 01'!$E45</f>
        <v>10</v>
      </c>
      <c r="Q40" s="21">
        <f>'Ouro Fino 02'!$E45</f>
        <v>10</v>
      </c>
      <c r="R40" s="21">
        <f>'Ouro Fino 03'!$E45</f>
        <v>7.15</v>
      </c>
      <c r="S40" s="20">
        <f>'Pouso Alegre 01'!$E45</f>
        <v>9.9700000000000006</v>
      </c>
      <c r="T40" s="20">
        <f>'Pouso Alegre 02'!$E45</f>
        <v>9.6</v>
      </c>
      <c r="U40" s="20">
        <f>'Pouso Alegre 03'!$E45</f>
        <v>8.33</v>
      </c>
      <c r="V40" s="21">
        <f>'cambui 01'!$E45</f>
        <v>13</v>
      </c>
      <c r="W40" s="21">
        <f>'cambui 02'!$E45</f>
        <v>17.5</v>
      </c>
      <c r="X40" s="21" t="str">
        <f>'cambui 03'!$E45</f>
        <v>-</v>
      </c>
      <c r="Y40" s="22">
        <f t="shared" si="0"/>
        <v>17.5</v>
      </c>
      <c r="Z40" s="22">
        <f t="shared" si="1"/>
        <v>10.863333333333335</v>
      </c>
      <c r="AA40" s="23">
        <f t="shared" si="2"/>
        <v>7.15</v>
      </c>
    </row>
    <row r="41" spans="3:27" x14ac:dyDescent="0.25">
      <c r="C41" s="34">
        <f t="shared" si="3"/>
        <v>37</v>
      </c>
      <c r="D41" s="34" t="s">
        <v>166</v>
      </c>
      <c r="E41" s="34" t="s">
        <v>19</v>
      </c>
      <c r="F41" s="19">
        <v>1</v>
      </c>
      <c r="G41" s="20">
        <f>'itajuba 01'!$E46</f>
        <v>4</v>
      </c>
      <c r="H41" s="20">
        <f>'itajuba 02'!$E46</f>
        <v>8.99</v>
      </c>
      <c r="I41" s="20">
        <f>'itajuba 03'!$E46</f>
        <v>9</v>
      </c>
      <c r="J41" s="21">
        <f>'Brazopolis 01'!$E46</f>
        <v>8</v>
      </c>
      <c r="K41" s="21">
        <f>'Brazopolis 02'!$E46</f>
        <v>11</v>
      </c>
      <c r="L41" s="21">
        <f>'Brazopolis 03'!$E46</f>
        <v>8</v>
      </c>
      <c r="M41" s="20">
        <f>'Cristina 01'!$E46</f>
        <v>6</v>
      </c>
      <c r="N41" s="20" t="str">
        <f>'Cristina 02'!$E46</f>
        <v>-</v>
      </c>
      <c r="O41" s="20">
        <f>'Cristina 03'!$E46</f>
        <v>5</v>
      </c>
      <c r="P41" s="21">
        <f>'Ouro Fino 01'!$E46</f>
        <v>3</v>
      </c>
      <c r="Q41" s="21">
        <f>'Ouro Fino 02'!$E46</f>
        <v>8.99</v>
      </c>
      <c r="R41" s="21">
        <f>'Ouro Fino 03'!$E46</f>
        <v>10</v>
      </c>
      <c r="S41" s="20">
        <f>'Pouso Alegre 01'!$E46</f>
        <v>11.63</v>
      </c>
      <c r="T41" s="20">
        <f>'Pouso Alegre 02'!$E46</f>
        <v>8.99</v>
      </c>
      <c r="U41" s="20">
        <f>'Pouso Alegre 03'!$E46</f>
        <v>10</v>
      </c>
      <c r="V41" s="21">
        <f>'cambui 01'!$E46</f>
        <v>9.9</v>
      </c>
      <c r="W41" s="21">
        <f>'cambui 02'!$E46</f>
        <v>11.99</v>
      </c>
      <c r="X41" s="21">
        <f>'cambui 03'!$E46</f>
        <v>8</v>
      </c>
      <c r="Y41" s="22">
        <f t="shared" si="0"/>
        <v>11.99</v>
      </c>
      <c r="Z41" s="22">
        <f t="shared" si="1"/>
        <v>8.3817647058823539</v>
      </c>
      <c r="AA41" s="23">
        <f t="shared" si="2"/>
        <v>3</v>
      </c>
    </row>
  </sheetData>
  <mergeCells count="8">
    <mergeCell ref="Y2:AA3"/>
    <mergeCell ref="C2:F3"/>
    <mergeCell ref="G2:I3"/>
    <mergeCell ref="J2:L3"/>
    <mergeCell ref="M2:O3"/>
    <mergeCell ref="P2:R3"/>
    <mergeCell ref="S2:U3"/>
    <mergeCell ref="V2:X3"/>
  </mergeCells>
  <hyperlinks>
    <hyperlink ref="C5" location="DESCRIÇAO_PRODUTOS!C7" display="DESCRIÇAO_PRODUTOS!C7"/>
    <hyperlink ref="C6" location="DESCRIÇAO_PRODUTOS!C8" display="DESCRIÇAO_PRODUTOS!C8"/>
    <hyperlink ref="C7" location="DESCRIÇAO_PRODUTOS!C9" display="DESCRIÇAO_PRODUTOS!C9"/>
    <hyperlink ref="C8" location="DESCRIÇAO_PRODUTOS!C10" display="DESCRIÇAO_PRODUTOS!C10"/>
    <hyperlink ref="C9" location="DESCRIÇAO_PRODUTOS!C11" display="DESCRIÇAO_PRODUTOS!C11"/>
    <hyperlink ref="C10" location="DESCRIÇAO_PRODUTOS!C12" display="DESCRIÇAO_PRODUTOS!C12"/>
    <hyperlink ref="C11" location="DESCRIÇAO_PRODUTOS!C13" display="DESCRIÇAO_PRODUTOS!C13"/>
    <hyperlink ref="C12" location="DESCRIÇAO_PRODUTOS!C14" display="DESCRIÇAO_PRODUTOS!C14"/>
    <hyperlink ref="C13" location="DESCRIÇAO_PRODUTOS!C15" display="DESCRIÇAO_PRODUTOS!C15"/>
    <hyperlink ref="C14" location="COTACAO_PRODUTOS!C16" display="COTACAO_PRODUTOS!C16"/>
    <hyperlink ref="C15" location="DESCRIÇAO_PRODUTOS!C17" display="DESCRIÇAO_PRODUTOS!C17"/>
    <hyperlink ref="C16" location="DESCRIÇAO_PRODUTOS!C18" display="DESCRIÇAO_PRODUTOS!C18"/>
    <hyperlink ref="C17" location="DESCRIÇAO_PRODUTOS!C19" display="DESCRIÇAO_PRODUTOS!C19"/>
    <hyperlink ref="C18" location="DESCRIÇAO_PRODUTOS!C20" display="DESCRIÇAO_PRODUTOS!C20"/>
    <hyperlink ref="C19" location="DESCRIÇAO_PRODUTOS!C21" display="DESCRIÇAO_PRODUTOS!C21"/>
    <hyperlink ref="C20" location="DESCRIÇAO_PRODUTOS!C22" display="DESCRIÇAO_PRODUTOS!C22"/>
    <hyperlink ref="C21" location="DESCRIÇAO_PRODUTOS!C23" display="DESCRIÇAO_PRODUTOS!C23"/>
    <hyperlink ref="C22" location="COTACAO_PRODUTOS!C24" display="COTACAO_PRODUTOS!C24"/>
    <hyperlink ref="C23" location="DESCRIÇAO_PRODUTOS!C25" display="DESCRIÇAO_PRODUTOS!C25"/>
    <hyperlink ref="C24" location="DESCRIÇAO_PRODUTOS!C26" display="DESCRIÇAO_PRODUTOS!C26"/>
    <hyperlink ref="C25" location="DESCRIÇAO_PRODUTOS!C27" display="DESCRIÇAO_PRODUTOS!C27"/>
    <hyperlink ref="C26" location="DESCRIÇAO_PRODUTOS!C28" display="DESCRIÇAO_PRODUTOS!C28"/>
    <hyperlink ref="C27" location="DESCRIÇAO_PRODUTOS!C29" display="DESCRIÇAO_PRODUTOS!C29"/>
    <hyperlink ref="C28" location="DESCRIÇAO_PRODUTOS!C30" display="DESCRIÇAO_PRODUTOS!C30"/>
    <hyperlink ref="C29" location="DESCRIÇAO_PRODUTOS!C31" display="DESCRIÇAO_PRODUTOS!C31"/>
    <hyperlink ref="C30" location="DESCRIÇAO_PRODUTOS!C32" display="DESCRIÇAO_PRODUTOS!C32"/>
    <hyperlink ref="C31" location="COTACAO_PRODUTOS!C33" display="COTACAO_PRODUTOS!C33"/>
    <hyperlink ref="C32" location="DESCRIÇAO_PRODUTOS!C34" display="DESCRIÇAO_PRODUTOS!C34"/>
    <hyperlink ref="C33" location="DESCRIÇAO_PRODUTOS!C35" display="DESCRIÇAO_PRODUTOS!C35"/>
    <hyperlink ref="C34" location="DESCRIÇAO_PRODUTOS!C36" display="DESCRIÇAO_PRODUTOS!C36"/>
    <hyperlink ref="C35" location="DESCRIÇAO_PRODUTOS!C37" display="DESCRIÇAO_PRODUTOS!C37"/>
  </hyperlinks>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27</v>
      </c>
      <c r="D2" s="96"/>
    </row>
    <row r="3" spans="2:9" ht="15.75" thickBot="1" x14ac:dyDescent="0.3"/>
    <row r="4" spans="2:9" x14ac:dyDescent="0.25">
      <c r="B4" s="83" t="s">
        <v>0</v>
      </c>
      <c r="C4" s="84"/>
      <c r="D4" s="85" t="s">
        <v>24</v>
      </c>
      <c r="E4" s="86"/>
      <c r="F4" s="86"/>
      <c r="G4" s="86"/>
      <c r="H4" s="86"/>
      <c r="I4" s="87"/>
    </row>
    <row r="5" spans="2:9" x14ac:dyDescent="0.25">
      <c r="B5" s="88" t="s">
        <v>36</v>
      </c>
      <c r="C5" s="89"/>
      <c r="D5" s="90" t="s">
        <v>37</v>
      </c>
      <c r="E5" s="91"/>
      <c r="F5" s="91"/>
      <c r="G5" s="91"/>
      <c r="H5" s="91"/>
      <c r="I5" s="92"/>
    </row>
    <row r="6" spans="2:9" x14ac:dyDescent="0.25">
      <c r="B6" s="88" t="s">
        <v>2</v>
      </c>
      <c r="C6" s="89"/>
      <c r="D6" s="90" t="s">
        <v>38</v>
      </c>
      <c r="E6" s="91"/>
      <c r="F6" s="91"/>
      <c r="G6" s="91"/>
      <c r="H6" s="91"/>
      <c r="I6" s="92"/>
    </row>
    <row r="7" spans="2:9" ht="15.75" thickBot="1" x14ac:dyDescent="0.3">
      <c r="B7" s="78" t="s">
        <v>3</v>
      </c>
      <c r="C7" s="79"/>
      <c r="D7" s="80" t="s">
        <v>39</v>
      </c>
      <c r="E7" s="81"/>
      <c r="F7" s="81"/>
      <c r="G7" s="81"/>
      <c r="H7" s="81"/>
      <c r="I7" s="82"/>
    </row>
    <row r="9" spans="2:9" x14ac:dyDescent="0.25">
      <c r="B9" s="11" t="s">
        <v>4</v>
      </c>
      <c r="C9" s="11" t="s">
        <v>167</v>
      </c>
      <c r="D9" s="11" t="s">
        <v>5</v>
      </c>
      <c r="E9" s="2" t="s">
        <v>7</v>
      </c>
      <c r="G9" s="97" t="s">
        <v>9</v>
      </c>
      <c r="H9" s="97"/>
      <c r="I9" s="4">
        <v>6</v>
      </c>
    </row>
    <row r="10" spans="2:9" x14ac:dyDescent="0.25">
      <c r="B10" s="34">
        <v>1</v>
      </c>
      <c r="C10" s="34" t="s">
        <v>129</v>
      </c>
      <c r="D10" s="34" t="s">
        <v>15</v>
      </c>
      <c r="E10" s="2">
        <v>3</v>
      </c>
    </row>
    <row r="11" spans="2:9" x14ac:dyDescent="0.25">
      <c r="B11" s="34">
        <f>B10+1</f>
        <v>2</v>
      </c>
      <c r="C11" s="34" t="s">
        <v>140</v>
      </c>
      <c r="D11" s="34" t="s">
        <v>15</v>
      </c>
      <c r="E11" s="2">
        <v>4</v>
      </c>
    </row>
    <row r="12" spans="2:9" x14ac:dyDescent="0.25">
      <c r="B12" s="34">
        <f t="shared" ref="B12:B46" si="0">B11+1</f>
        <v>3</v>
      </c>
      <c r="C12" s="34" t="s">
        <v>141</v>
      </c>
      <c r="D12" s="34" t="s">
        <v>16</v>
      </c>
      <c r="E12" s="2">
        <v>1</v>
      </c>
    </row>
    <row r="13" spans="2:9" x14ac:dyDescent="0.25">
      <c r="B13" s="34">
        <f t="shared" si="0"/>
        <v>4</v>
      </c>
      <c r="C13" s="34" t="s">
        <v>197</v>
      </c>
      <c r="D13" s="34" t="s">
        <v>15</v>
      </c>
      <c r="E13" s="2" t="s">
        <v>97</v>
      </c>
    </row>
    <row r="14" spans="2:9" x14ac:dyDescent="0.25">
      <c r="B14" s="34">
        <f t="shared" si="0"/>
        <v>5</v>
      </c>
      <c r="C14" s="34" t="s">
        <v>198</v>
      </c>
      <c r="D14" s="34" t="s">
        <v>15</v>
      </c>
      <c r="E14" s="2" t="s">
        <v>97</v>
      </c>
    </row>
    <row r="15" spans="2:9" x14ac:dyDescent="0.25">
      <c r="B15" s="34">
        <f t="shared" si="0"/>
        <v>6</v>
      </c>
      <c r="C15" s="34" t="s">
        <v>142</v>
      </c>
      <c r="D15" s="34" t="s">
        <v>15</v>
      </c>
      <c r="E15" s="2">
        <v>4</v>
      </c>
    </row>
    <row r="16" spans="2:9" x14ac:dyDescent="0.25">
      <c r="B16" s="34">
        <f t="shared" si="0"/>
        <v>7</v>
      </c>
      <c r="C16" s="34" t="s">
        <v>143</v>
      </c>
      <c r="D16" s="34" t="s">
        <v>15</v>
      </c>
      <c r="E16" s="2">
        <v>4</v>
      </c>
    </row>
    <row r="17" spans="2:5" x14ac:dyDescent="0.25">
      <c r="B17" s="34">
        <f t="shared" si="0"/>
        <v>8</v>
      </c>
      <c r="C17" s="34" t="s">
        <v>144</v>
      </c>
      <c r="D17" s="34" t="s">
        <v>15</v>
      </c>
      <c r="E17" s="2">
        <v>5</v>
      </c>
    </row>
    <row r="18" spans="2:5" x14ac:dyDescent="0.25">
      <c r="B18" s="34">
        <f t="shared" si="0"/>
        <v>9</v>
      </c>
      <c r="C18" s="34" t="s">
        <v>145</v>
      </c>
      <c r="D18" s="34" t="s">
        <v>15</v>
      </c>
      <c r="E18" s="2">
        <v>4</v>
      </c>
    </row>
    <row r="19" spans="2:5" x14ac:dyDescent="0.25">
      <c r="B19" s="34">
        <f t="shared" si="0"/>
        <v>10</v>
      </c>
      <c r="C19" s="34" t="s">
        <v>146</v>
      </c>
      <c r="D19" s="34" t="s">
        <v>15</v>
      </c>
      <c r="E19" s="2">
        <v>4</v>
      </c>
    </row>
    <row r="20" spans="2:5" x14ac:dyDescent="0.25">
      <c r="B20" s="34">
        <f t="shared" si="0"/>
        <v>11</v>
      </c>
      <c r="C20" s="34" t="s">
        <v>147</v>
      </c>
      <c r="D20" s="34" t="s">
        <v>15</v>
      </c>
      <c r="E20" s="2" t="s">
        <v>97</v>
      </c>
    </row>
    <row r="21" spans="2:5" x14ac:dyDescent="0.25">
      <c r="B21" s="34">
        <f t="shared" si="0"/>
        <v>12</v>
      </c>
      <c r="C21" s="34" t="s">
        <v>148</v>
      </c>
      <c r="D21" s="34" t="s">
        <v>15</v>
      </c>
      <c r="E21" s="2" t="s">
        <v>97</v>
      </c>
    </row>
    <row r="22" spans="2:5" x14ac:dyDescent="0.25">
      <c r="B22" s="34">
        <f t="shared" si="0"/>
        <v>13</v>
      </c>
      <c r="C22" s="34" t="s">
        <v>149</v>
      </c>
      <c r="D22" s="34" t="s">
        <v>17</v>
      </c>
      <c r="E22" s="2">
        <v>3</v>
      </c>
    </row>
    <row r="23" spans="2:5" x14ac:dyDescent="0.25">
      <c r="B23" s="34">
        <f t="shared" si="0"/>
        <v>14</v>
      </c>
      <c r="C23" s="34" t="s">
        <v>150</v>
      </c>
      <c r="D23" s="34" t="s">
        <v>15</v>
      </c>
      <c r="E23" s="2">
        <v>4</v>
      </c>
    </row>
    <row r="24" spans="2:5" x14ac:dyDescent="0.25">
      <c r="B24" s="34">
        <f t="shared" si="0"/>
        <v>15</v>
      </c>
      <c r="C24" s="34" t="s">
        <v>151</v>
      </c>
      <c r="D24" s="34" t="s">
        <v>15</v>
      </c>
      <c r="E24" s="2">
        <v>4</v>
      </c>
    </row>
    <row r="25" spans="2:5" x14ac:dyDescent="0.25">
      <c r="B25" s="34">
        <f t="shared" si="0"/>
        <v>16</v>
      </c>
      <c r="C25" s="34" t="s">
        <v>152</v>
      </c>
      <c r="D25" s="34" t="s">
        <v>15</v>
      </c>
      <c r="E25" s="2">
        <v>3</v>
      </c>
    </row>
    <row r="26" spans="2:5" x14ac:dyDescent="0.25">
      <c r="B26" s="34">
        <f t="shared" si="0"/>
        <v>17</v>
      </c>
      <c r="C26" s="34" t="s">
        <v>153</v>
      </c>
      <c r="D26" s="34" t="s">
        <v>15</v>
      </c>
      <c r="E26" s="2">
        <v>1.5</v>
      </c>
    </row>
    <row r="27" spans="2:5" x14ac:dyDescent="0.25">
      <c r="B27" s="34">
        <f t="shared" si="0"/>
        <v>18</v>
      </c>
      <c r="C27" s="34" t="s">
        <v>154</v>
      </c>
      <c r="D27" s="34" t="s">
        <v>15</v>
      </c>
      <c r="E27" s="2" t="s">
        <v>97</v>
      </c>
    </row>
    <row r="28" spans="2:5" x14ac:dyDescent="0.25">
      <c r="B28" s="34">
        <f t="shared" si="0"/>
        <v>19</v>
      </c>
      <c r="C28" s="34" t="s">
        <v>155</v>
      </c>
      <c r="D28" s="34" t="s">
        <v>15</v>
      </c>
      <c r="E28" s="2" t="s">
        <v>97</v>
      </c>
    </row>
    <row r="29" spans="2:5" x14ac:dyDescent="0.25">
      <c r="B29" s="34">
        <f t="shared" si="0"/>
        <v>20</v>
      </c>
      <c r="C29" s="5" t="s">
        <v>199</v>
      </c>
      <c r="D29" s="34" t="s">
        <v>15</v>
      </c>
      <c r="E29" s="2" t="s">
        <v>97</v>
      </c>
    </row>
    <row r="30" spans="2:5" x14ac:dyDescent="0.25">
      <c r="B30" s="34">
        <f t="shared" si="0"/>
        <v>21</v>
      </c>
      <c r="C30" s="34" t="s">
        <v>156</v>
      </c>
      <c r="D30" s="34" t="s">
        <v>15</v>
      </c>
      <c r="E30" s="2">
        <v>4</v>
      </c>
    </row>
    <row r="31" spans="2:5" x14ac:dyDescent="0.25">
      <c r="B31" s="34">
        <f t="shared" si="0"/>
        <v>22</v>
      </c>
      <c r="C31" s="34" t="s">
        <v>157</v>
      </c>
      <c r="D31" s="34" t="s">
        <v>15</v>
      </c>
      <c r="E31" s="2">
        <v>1.5</v>
      </c>
    </row>
    <row r="32" spans="2:5" x14ac:dyDescent="0.25">
      <c r="B32" s="34">
        <f>B31+1</f>
        <v>23</v>
      </c>
      <c r="C32" s="34" t="s">
        <v>158</v>
      </c>
      <c r="D32" s="34" t="s">
        <v>18</v>
      </c>
      <c r="E32" s="2" t="s">
        <v>97</v>
      </c>
    </row>
    <row r="33" spans="2:5" x14ac:dyDescent="0.25">
      <c r="B33" s="34">
        <f t="shared" si="0"/>
        <v>24</v>
      </c>
      <c r="C33" s="34" t="s">
        <v>159</v>
      </c>
      <c r="D33" s="34" t="s">
        <v>15</v>
      </c>
      <c r="E33" s="2">
        <v>2</v>
      </c>
    </row>
    <row r="34" spans="2:5" x14ac:dyDescent="0.25">
      <c r="B34" s="34">
        <f t="shared" si="0"/>
        <v>25</v>
      </c>
      <c r="C34" s="34" t="s">
        <v>168</v>
      </c>
      <c r="D34" s="34" t="s">
        <v>15</v>
      </c>
      <c r="E34" s="2">
        <v>2</v>
      </c>
    </row>
    <row r="35" spans="2:5" x14ac:dyDescent="0.25">
      <c r="B35" s="34">
        <f t="shared" si="0"/>
        <v>26</v>
      </c>
      <c r="C35" s="34" t="s">
        <v>169</v>
      </c>
      <c r="D35" s="34" t="s">
        <v>15</v>
      </c>
      <c r="E35" s="2" t="s">
        <v>97</v>
      </c>
    </row>
    <row r="36" spans="2:5" x14ac:dyDescent="0.25">
      <c r="B36" s="34">
        <f t="shared" si="0"/>
        <v>27</v>
      </c>
      <c r="C36" s="34" t="s">
        <v>201</v>
      </c>
      <c r="D36" s="34" t="s">
        <v>15</v>
      </c>
      <c r="E36" s="2" t="s">
        <v>97</v>
      </c>
    </row>
    <row r="37" spans="2:5" x14ac:dyDescent="0.25">
      <c r="B37" s="34">
        <f t="shared" si="0"/>
        <v>28</v>
      </c>
      <c r="C37" s="5" t="s">
        <v>200</v>
      </c>
      <c r="D37" s="34" t="s">
        <v>15</v>
      </c>
      <c r="E37" s="2" t="s">
        <v>97</v>
      </c>
    </row>
    <row r="38" spans="2:5" x14ac:dyDescent="0.25">
      <c r="B38" s="34">
        <f t="shared" si="0"/>
        <v>29</v>
      </c>
      <c r="C38" s="34" t="s">
        <v>160</v>
      </c>
      <c r="D38" s="34" t="s">
        <v>15</v>
      </c>
      <c r="E38" s="2" t="s">
        <v>97</v>
      </c>
    </row>
    <row r="39" spans="2:5" x14ac:dyDescent="0.25">
      <c r="B39" s="34">
        <f t="shared" si="0"/>
        <v>30</v>
      </c>
      <c r="C39" s="34" t="s">
        <v>202</v>
      </c>
      <c r="D39" s="34" t="s">
        <v>15</v>
      </c>
      <c r="E39" s="2">
        <v>6</v>
      </c>
    </row>
    <row r="40" spans="2:5" x14ac:dyDescent="0.25">
      <c r="B40" s="34">
        <f t="shared" si="0"/>
        <v>31</v>
      </c>
      <c r="C40" s="34" t="s">
        <v>203</v>
      </c>
      <c r="D40" s="34" t="s">
        <v>19</v>
      </c>
      <c r="E40" s="2" t="s">
        <v>97</v>
      </c>
    </row>
    <row r="41" spans="2:5" x14ac:dyDescent="0.25">
      <c r="B41" s="34">
        <f t="shared" si="0"/>
        <v>32</v>
      </c>
      <c r="C41" s="34" t="s">
        <v>161</v>
      </c>
      <c r="D41" s="34" t="s">
        <v>19</v>
      </c>
      <c r="E41" s="2">
        <v>4</v>
      </c>
    </row>
    <row r="42" spans="2:5" x14ac:dyDescent="0.25">
      <c r="B42" s="34">
        <f t="shared" si="0"/>
        <v>33</v>
      </c>
      <c r="C42" s="34" t="s">
        <v>162</v>
      </c>
      <c r="D42" s="34" t="s">
        <v>19</v>
      </c>
      <c r="E42" s="2" t="s">
        <v>97</v>
      </c>
    </row>
    <row r="43" spans="2:5" x14ac:dyDescent="0.25">
      <c r="B43" s="34">
        <f t="shared" si="0"/>
        <v>34</v>
      </c>
      <c r="C43" s="34" t="s">
        <v>163</v>
      </c>
      <c r="D43" s="34" t="s">
        <v>19</v>
      </c>
      <c r="E43" s="2">
        <v>2</v>
      </c>
    </row>
    <row r="44" spans="2:5" x14ac:dyDescent="0.25">
      <c r="B44" s="34">
        <f t="shared" si="0"/>
        <v>35</v>
      </c>
      <c r="C44" s="34" t="s">
        <v>164</v>
      </c>
      <c r="D44" s="34" t="s">
        <v>196</v>
      </c>
      <c r="E44" s="2">
        <v>5</v>
      </c>
    </row>
    <row r="45" spans="2:5" x14ac:dyDescent="0.25">
      <c r="B45" s="34">
        <f t="shared" si="0"/>
        <v>36</v>
      </c>
      <c r="C45" s="34" t="s">
        <v>165</v>
      </c>
      <c r="D45" s="34" t="s">
        <v>19</v>
      </c>
      <c r="E45" s="2" t="s">
        <v>97</v>
      </c>
    </row>
    <row r="46" spans="2:5" x14ac:dyDescent="0.25">
      <c r="B46" s="34">
        <f t="shared" si="0"/>
        <v>37</v>
      </c>
      <c r="C46" s="34" t="s">
        <v>166</v>
      </c>
      <c r="D46" s="34" t="s">
        <v>19</v>
      </c>
      <c r="E46" s="2">
        <v>8</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40</v>
      </c>
      <c r="D2" s="96"/>
    </row>
    <row r="3" spans="2:9" ht="15.75" thickBot="1" x14ac:dyDescent="0.3"/>
    <row r="4" spans="2:9" x14ac:dyDescent="0.25">
      <c r="B4" s="83" t="s">
        <v>0</v>
      </c>
      <c r="C4" s="84"/>
      <c r="D4" s="85" t="s">
        <v>11</v>
      </c>
      <c r="E4" s="86"/>
      <c r="F4" s="86"/>
      <c r="G4" s="86"/>
      <c r="H4" s="86"/>
      <c r="I4" s="87"/>
    </row>
    <row r="5" spans="2:9" x14ac:dyDescent="0.25">
      <c r="B5" s="88" t="s">
        <v>1</v>
      </c>
      <c r="C5" s="89"/>
      <c r="D5" s="90" t="s">
        <v>41</v>
      </c>
      <c r="E5" s="91"/>
      <c r="F5" s="91"/>
      <c r="G5" s="91"/>
      <c r="H5" s="91"/>
      <c r="I5" s="92"/>
    </row>
    <row r="6" spans="2:9" x14ac:dyDescent="0.25">
      <c r="B6" s="88" t="s">
        <v>2</v>
      </c>
      <c r="C6" s="89"/>
      <c r="D6" s="90" t="s">
        <v>42</v>
      </c>
      <c r="E6" s="91"/>
      <c r="F6" s="91"/>
      <c r="G6" s="91"/>
      <c r="H6" s="91"/>
      <c r="I6" s="92"/>
    </row>
    <row r="7" spans="2:9" ht="15.75" thickBot="1" x14ac:dyDescent="0.3">
      <c r="B7" s="78" t="s">
        <v>3</v>
      </c>
      <c r="C7" s="79"/>
      <c r="D7" s="80" t="s">
        <v>43</v>
      </c>
      <c r="E7" s="81"/>
      <c r="F7" s="81"/>
      <c r="G7" s="81"/>
      <c r="H7" s="81"/>
      <c r="I7" s="82"/>
    </row>
    <row r="9" spans="2:9" x14ac:dyDescent="0.25">
      <c r="B9" s="11" t="s">
        <v>4</v>
      </c>
      <c r="C9" s="11" t="s">
        <v>167</v>
      </c>
      <c r="D9" s="11" t="s">
        <v>5</v>
      </c>
      <c r="E9" s="2" t="s">
        <v>7</v>
      </c>
      <c r="G9" s="97" t="s">
        <v>9</v>
      </c>
      <c r="H9" s="97"/>
      <c r="I9" s="4">
        <v>7</v>
      </c>
    </row>
    <row r="10" spans="2:9" x14ac:dyDescent="0.25">
      <c r="B10" s="34">
        <v>1</v>
      </c>
      <c r="C10" s="34" t="s">
        <v>129</v>
      </c>
      <c r="D10" s="34" t="s">
        <v>15</v>
      </c>
      <c r="E10" s="2">
        <v>2.5</v>
      </c>
    </row>
    <row r="11" spans="2:9" x14ac:dyDescent="0.25">
      <c r="B11" s="34">
        <f>B10+1</f>
        <v>2</v>
      </c>
      <c r="C11" s="34" t="s">
        <v>140</v>
      </c>
      <c r="D11" s="34" t="s">
        <v>15</v>
      </c>
      <c r="E11" s="2">
        <v>3.5</v>
      </c>
    </row>
    <row r="12" spans="2:9" x14ac:dyDescent="0.25">
      <c r="B12" s="34">
        <f t="shared" ref="B12:B46" si="0">B11+1</f>
        <v>3</v>
      </c>
      <c r="C12" s="34" t="s">
        <v>141</v>
      </c>
      <c r="D12" s="34" t="s">
        <v>16</v>
      </c>
      <c r="E12" s="2">
        <v>1.5</v>
      </c>
    </row>
    <row r="13" spans="2:9" x14ac:dyDescent="0.25">
      <c r="B13" s="34">
        <f t="shared" si="0"/>
        <v>4</v>
      </c>
      <c r="C13" s="34" t="s">
        <v>197</v>
      </c>
      <c r="D13" s="34" t="s">
        <v>15</v>
      </c>
      <c r="E13" s="2">
        <v>24</v>
      </c>
    </row>
    <row r="14" spans="2:9" x14ac:dyDescent="0.25">
      <c r="B14" s="34">
        <f t="shared" si="0"/>
        <v>5</v>
      </c>
      <c r="C14" s="34" t="s">
        <v>198</v>
      </c>
      <c r="D14" s="34" t="s">
        <v>15</v>
      </c>
      <c r="E14" s="2" t="s">
        <v>97</v>
      </c>
    </row>
    <row r="15" spans="2:9" x14ac:dyDescent="0.25">
      <c r="B15" s="34">
        <f t="shared" si="0"/>
        <v>6</v>
      </c>
      <c r="C15" s="34" t="s">
        <v>142</v>
      </c>
      <c r="D15" s="34" t="s">
        <v>15</v>
      </c>
      <c r="E15" s="2">
        <v>2</v>
      </c>
    </row>
    <row r="16" spans="2:9" x14ac:dyDescent="0.25">
      <c r="B16" s="34">
        <f t="shared" si="0"/>
        <v>7</v>
      </c>
      <c r="C16" s="34" t="s">
        <v>143</v>
      </c>
      <c r="D16" s="34" t="s">
        <v>15</v>
      </c>
      <c r="E16" s="2">
        <v>2.5</v>
      </c>
    </row>
    <row r="17" spans="2:5" x14ac:dyDescent="0.25">
      <c r="B17" s="34">
        <f t="shared" si="0"/>
        <v>8</v>
      </c>
      <c r="C17" s="34" t="s">
        <v>144</v>
      </c>
      <c r="D17" s="34" t="s">
        <v>15</v>
      </c>
      <c r="E17" s="2">
        <v>3</v>
      </c>
    </row>
    <row r="18" spans="2:5" x14ac:dyDescent="0.25">
      <c r="B18" s="34">
        <f t="shared" si="0"/>
        <v>9</v>
      </c>
      <c r="C18" s="34" t="s">
        <v>145</v>
      </c>
      <c r="D18" s="34" t="s">
        <v>15</v>
      </c>
      <c r="E18" s="2">
        <v>3.9</v>
      </c>
    </row>
    <row r="19" spans="2:5" x14ac:dyDescent="0.25">
      <c r="B19" s="34">
        <f t="shared" si="0"/>
        <v>10</v>
      </c>
      <c r="C19" s="34" t="s">
        <v>146</v>
      </c>
      <c r="D19" s="34" t="s">
        <v>15</v>
      </c>
      <c r="E19" s="2">
        <v>3</v>
      </c>
    </row>
    <row r="20" spans="2:5" x14ac:dyDescent="0.25">
      <c r="B20" s="34">
        <f t="shared" si="0"/>
        <v>11</v>
      </c>
      <c r="C20" s="34" t="s">
        <v>147</v>
      </c>
      <c r="D20" s="34" t="s">
        <v>15</v>
      </c>
      <c r="E20" s="2" t="s">
        <v>97</v>
      </c>
    </row>
    <row r="21" spans="2:5" x14ac:dyDescent="0.25">
      <c r="B21" s="34">
        <f t="shared" si="0"/>
        <v>12</v>
      </c>
      <c r="C21" s="34" t="s">
        <v>148</v>
      </c>
      <c r="D21" s="34" t="s">
        <v>15</v>
      </c>
      <c r="E21" s="2" t="s">
        <v>97</v>
      </c>
    </row>
    <row r="22" spans="2:5" x14ac:dyDescent="0.25">
      <c r="B22" s="34">
        <f t="shared" si="0"/>
        <v>13</v>
      </c>
      <c r="C22" s="34" t="s">
        <v>149</v>
      </c>
      <c r="D22" s="34" t="s">
        <v>17</v>
      </c>
      <c r="E22" s="2" t="s">
        <v>97</v>
      </c>
    </row>
    <row r="23" spans="2:5" x14ac:dyDescent="0.25">
      <c r="B23" s="34">
        <f t="shared" si="0"/>
        <v>14</v>
      </c>
      <c r="C23" s="34" t="s">
        <v>150</v>
      </c>
      <c r="D23" s="34" t="s">
        <v>15</v>
      </c>
      <c r="E23" s="2">
        <v>4.5</v>
      </c>
    </row>
    <row r="24" spans="2:5" x14ac:dyDescent="0.25">
      <c r="B24" s="34">
        <f t="shared" si="0"/>
        <v>15</v>
      </c>
      <c r="C24" s="34" t="s">
        <v>151</v>
      </c>
      <c r="D24" s="34" t="s">
        <v>15</v>
      </c>
      <c r="E24" s="2">
        <v>2</v>
      </c>
    </row>
    <row r="25" spans="2:5" x14ac:dyDescent="0.25">
      <c r="B25" s="34">
        <f t="shared" si="0"/>
        <v>16</v>
      </c>
      <c r="C25" s="34" t="s">
        <v>152</v>
      </c>
      <c r="D25" s="34" t="s">
        <v>15</v>
      </c>
      <c r="E25" s="2">
        <v>5.5</v>
      </c>
    </row>
    <row r="26" spans="2:5" x14ac:dyDescent="0.25">
      <c r="B26" s="34">
        <f t="shared" si="0"/>
        <v>17</v>
      </c>
      <c r="C26" s="34" t="s">
        <v>153</v>
      </c>
      <c r="D26" s="34" t="s">
        <v>15</v>
      </c>
      <c r="E26" s="2">
        <v>2.5</v>
      </c>
    </row>
    <row r="27" spans="2:5" x14ac:dyDescent="0.25">
      <c r="B27" s="34">
        <f t="shared" si="0"/>
        <v>18</v>
      </c>
      <c r="C27" s="34" t="s">
        <v>154</v>
      </c>
      <c r="D27" s="34" t="s">
        <v>15</v>
      </c>
      <c r="E27" s="2" t="s">
        <v>97</v>
      </c>
    </row>
    <row r="28" spans="2:5" x14ac:dyDescent="0.25">
      <c r="B28" s="34">
        <f t="shared" si="0"/>
        <v>19</v>
      </c>
      <c r="C28" s="34" t="s">
        <v>155</v>
      </c>
      <c r="D28" s="34" t="s">
        <v>15</v>
      </c>
      <c r="E28" s="2" t="s">
        <v>97</v>
      </c>
    </row>
    <row r="29" spans="2:5" x14ac:dyDescent="0.25">
      <c r="B29" s="34">
        <f t="shared" si="0"/>
        <v>20</v>
      </c>
      <c r="C29" s="5" t="s">
        <v>199</v>
      </c>
      <c r="D29" s="34" t="s">
        <v>15</v>
      </c>
      <c r="E29" s="2" t="s">
        <v>97</v>
      </c>
    </row>
    <row r="30" spans="2:5" x14ac:dyDescent="0.25">
      <c r="B30" s="34">
        <f t="shared" si="0"/>
        <v>21</v>
      </c>
      <c r="C30" s="34" t="s">
        <v>156</v>
      </c>
      <c r="D30" s="34" t="s">
        <v>15</v>
      </c>
      <c r="E30" s="2">
        <v>4.5</v>
      </c>
    </row>
    <row r="31" spans="2:5" x14ac:dyDescent="0.25">
      <c r="B31" s="34">
        <f t="shared" si="0"/>
        <v>22</v>
      </c>
      <c r="C31" s="34" t="s">
        <v>157</v>
      </c>
      <c r="D31" s="34" t="s">
        <v>15</v>
      </c>
      <c r="E31" s="2">
        <v>2</v>
      </c>
    </row>
    <row r="32" spans="2:5" x14ac:dyDescent="0.25">
      <c r="B32" s="34">
        <f>B31+1</f>
        <v>23</v>
      </c>
      <c r="C32" s="34" t="s">
        <v>158</v>
      </c>
      <c r="D32" s="34" t="s">
        <v>18</v>
      </c>
      <c r="E32" s="2" t="s">
        <v>97</v>
      </c>
    </row>
    <row r="33" spans="2:5" x14ac:dyDescent="0.25">
      <c r="B33" s="34">
        <f t="shared" si="0"/>
        <v>24</v>
      </c>
      <c r="C33" s="34" t="s">
        <v>159</v>
      </c>
      <c r="D33" s="34" t="s">
        <v>15</v>
      </c>
      <c r="E33" s="2">
        <v>3</v>
      </c>
    </row>
    <row r="34" spans="2:5" x14ac:dyDescent="0.25">
      <c r="B34" s="34">
        <f t="shared" si="0"/>
        <v>25</v>
      </c>
      <c r="C34" s="34" t="s">
        <v>168</v>
      </c>
      <c r="D34" s="34" t="s">
        <v>15</v>
      </c>
      <c r="E34" s="2">
        <v>2.5</v>
      </c>
    </row>
    <row r="35" spans="2:5" x14ac:dyDescent="0.25">
      <c r="B35" s="34">
        <f t="shared" si="0"/>
        <v>26</v>
      </c>
      <c r="C35" s="34" t="s">
        <v>169</v>
      </c>
      <c r="D35" s="34" t="s">
        <v>15</v>
      </c>
      <c r="E35" s="2">
        <v>7</v>
      </c>
    </row>
    <row r="36" spans="2:5" x14ac:dyDescent="0.25">
      <c r="B36" s="34">
        <f t="shared" si="0"/>
        <v>27</v>
      </c>
      <c r="C36" s="34" t="s">
        <v>201</v>
      </c>
      <c r="D36" s="34" t="s">
        <v>15</v>
      </c>
      <c r="E36" s="2" t="s">
        <v>97</v>
      </c>
    </row>
    <row r="37" spans="2:5" x14ac:dyDescent="0.25">
      <c r="B37" s="34">
        <f t="shared" si="0"/>
        <v>28</v>
      </c>
      <c r="C37" s="5" t="s">
        <v>200</v>
      </c>
      <c r="D37" s="34" t="s">
        <v>15</v>
      </c>
      <c r="E37" s="2" t="s">
        <v>97</v>
      </c>
    </row>
    <row r="38" spans="2:5" x14ac:dyDescent="0.25">
      <c r="B38" s="34">
        <f t="shared" si="0"/>
        <v>29</v>
      </c>
      <c r="C38" s="34" t="s">
        <v>160</v>
      </c>
      <c r="D38" s="34" t="s">
        <v>15</v>
      </c>
      <c r="E38" s="2">
        <v>18</v>
      </c>
    </row>
    <row r="39" spans="2:5" x14ac:dyDescent="0.25">
      <c r="B39" s="34">
        <f t="shared" si="0"/>
        <v>30</v>
      </c>
      <c r="C39" s="34" t="s">
        <v>202</v>
      </c>
      <c r="D39" s="34" t="s">
        <v>15</v>
      </c>
      <c r="E39" s="2">
        <v>6</v>
      </c>
    </row>
    <row r="40" spans="2:5" x14ac:dyDescent="0.25">
      <c r="B40" s="34">
        <f t="shared" si="0"/>
        <v>31</v>
      </c>
      <c r="C40" s="34" t="s">
        <v>203</v>
      </c>
      <c r="D40" s="34" t="s">
        <v>19</v>
      </c>
      <c r="E40" s="2" t="s">
        <v>97</v>
      </c>
    </row>
    <row r="41" spans="2:5" x14ac:dyDescent="0.25">
      <c r="B41" s="34">
        <f t="shared" si="0"/>
        <v>32</v>
      </c>
      <c r="C41" s="34" t="s">
        <v>161</v>
      </c>
      <c r="D41" s="34" t="s">
        <v>19</v>
      </c>
      <c r="E41" s="2">
        <v>3.5</v>
      </c>
    </row>
    <row r="42" spans="2:5" x14ac:dyDescent="0.25">
      <c r="B42" s="34">
        <f t="shared" si="0"/>
        <v>33</v>
      </c>
      <c r="C42" s="34" t="s">
        <v>162</v>
      </c>
      <c r="D42" s="34" t="s">
        <v>19</v>
      </c>
      <c r="E42" s="2" t="s">
        <v>97</v>
      </c>
    </row>
    <row r="43" spans="2:5" x14ac:dyDescent="0.25">
      <c r="B43" s="34">
        <f t="shared" si="0"/>
        <v>34</v>
      </c>
      <c r="C43" s="34" t="s">
        <v>163</v>
      </c>
      <c r="D43" s="34" t="s">
        <v>19</v>
      </c>
      <c r="E43" s="2">
        <v>2.5</v>
      </c>
    </row>
    <row r="44" spans="2:5" x14ac:dyDescent="0.25">
      <c r="B44" s="34">
        <f t="shared" si="0"/>
        <v>35</v>
      </c>
      <c r="C44" s="34" t="s">
        <v>164</v>
      </c>
      <c r="D44" s="34" t="s">
        <v>196</v>
      </c>
      <c r="E44" s="2">
        <v>3</v>
      </c>
    </row>
    <row r="45" spans="2:5" x14ac:dyDescent="0.25">
      <c r="B45" s="34">
        <f t="shared" si="0"/>
        <v>36</v>
      </c>
      <c r="C45" s="34" t="s">
        <v>165</v>
      </c>
      <c r="D45" s="34" t="s">
        <v>19</v>
      </c>
      <c r="E45" s="2">
        <v>13.5</v>
      </c>
    </row>
    <row r="46" spans="2:5" x14ac:dyDescent="0.25">
      <c r="B46" s="34">
        <f t="shared" si="0"/>
        <v>37</v>
      </c>
      <c r="C46" s="34" t="s">
        <v>166</v>
      </c>
      <c r="D46" s="34" t="s">
        <v>19</v>
      </c>
      <c r="E46" s="2">
        <v>6</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40</v>
      </c>
      <c r="D2" s="96"/>
    </row>
    <row r="3" spans="2:9" ht="15.75" thickBot="1" x14ac:dyDescent="0.3"/>
    <row r="4" spans="2:9" x14ac:dyDescent="0.25">
      <c r="B4" s="83" t="s">
        <v>0</v>
      </c>
      <c r="C4" s="84"/>
      <c r="D4" s="85" t="s">
        <v>44</v>
      </c>
      <c r="E4" s="86"/>
      <c r="F4" s="86"/>
      <c r="G4" s="86"/>
      <c r="H4" s="86"/>
      <c r="I4" s="87"/>
    </row>
    <row r="5" spans="2:9" x14ac:dyDescent="0.25">
      <c r="B5" s="88" t="s">
        <v>1</v>
      </c>
      <c r="C5" s="89"/>
      <c r="D5" s="90" t="s">
        <v>45</v>
      </c>
      <c r="E5" s="91"/>
      <c r="F5" s="91"/>
      <c r="G5" s="91"/>
      <c r="H5" s="91"/>
      <c r="I5" s="92"/>
    </row>
    <row r="6" spans="2:9" x14ac:dyDescent="0.25">
      <c r="B6" s="88" t="s">
        <v>2</v>
      </c>
      <c r="C6" s="89"/>
      <c r="D6" s="90" t="s">
        <v>46</v>
      </c>
      <c r="E6" s="91"/>
      <c r="F6" s="91"/>
      <c r="G6" s="91"/>
      <c r="H6" s="91"/>
      <c r="I6" s="92"/>
    </row>
    <row r="7" spans="2:9" ht="15.75" thickBot="1" x14ac:dyDescent="0.3">
      <c r="B7" s="78" t="s">
        <v>3</v>
      </c>
      <c r="C7" s="79"/>
      <c r="D7" s="80" t="s">
        <v>47</v>
      </c>
      <c r="E7" s="81"/>
      <c r="F7" s="81"/>
      <c r="G7" s="81"/>
      <c r="H7" s="81"/>
      <c r="I7" s="82"/>
    </row>
    <row r="9" spans="2:9" x14ac:dyDescent="0.25">
      <c r="B9" s="11" t="s">
        <v>4</v>
      </c>
      <c r="C9" s="11" t="s">
        <v>167</v>
      </c>
      <c r="D9" s="11" t="s">
        <v>5</v>
      </c>
      <c r="E9" s="2" t="s">
        <v>7</v>
      </c>
      <c r="G9" s="97" t="s">
        <v>9</v>
      </c>
      <c r="H9" s="97"/>
      <c r="I9" s="4">
        <v>8</v>
      </c>
    </row>
    <row r="10" spans="2:9" x14ac:dyDescent="0.25">
      <c r="B10" s="34">
        <v>1</v>
      </c>
      <c r="C10" s="34" t="s">
        <v>129</v>
      </c>
      <c r="D10" s="34" t="s">
        <v>15</v>
      </c>
      <c r="E10" s="2">
        <v>1.8</v>
      </c>
    </row>
    <row r="11" spans="2:9" x14ac:dyDescent="0.25">
      <c r="B11" s="34">
        <f>B10+1</f>
        <v>2</v>
      </c>
      <c r="C11" s="34" t="s">
        <v>140</v>
      </c>
      <c r="D11" s="34" t="s">
        <v>15</v>
      </c>
      <c r="E11" s="2" t="s">
        <v>97</v>
      </c>
    </row>
    <row r="12" spans="2:9" x14ac:dyDescent="0.25">
      <c r="B12" s="34">
        <f t="shared" ref="B12:B46" si="0">B11+1</f>
        <v>3</v>
      </c>
      <c r="C12" s="34" t="s">
        <v>141</v>
      </c>
      <c r="D12" s="34" t="s">
        <v>16</v>
      </c>
      <c r="E12" s="2" t="s">
        <v>97</v>
      </c>
    </row>
    <row r="13" spans="2:9" x14ac:dyDescent="0.25">
      <c r="B13" s="34">
        <f t="shared" si="0"/>
        <v>4</v>
      </c>
      <c r="C13" s="34" t="s">
        <v>197</v>
      </c>
      <c r="D13" s="34" t="s">
        <v>15</v>
      </c>
      <c r="E13" s="2">
        <v>28</v>
      </c>
    </row>
    <row r="14" spans="2:9" x14ac:dyDescent="0.25">
      <c r="B14" s="34">
        <f t="shared" si="0"/>
        <v>5</v>
      </c>
      <c r="C14" s="34" t="s">
        <v>198</v>
      </c>
      <c r="D14" s="34" t="s">
        <v>15</v>
      </c>
      <c r="E14" s="2" t="s">
        <v>97</v>
      </c>
    </row>
    <row r="15" spans="2:9" x14ac:dyDescent="0.25">
      <c r="B15" s="34">
        <f t="shared" si="0"/>
        <v>6</v>
      </c>
      <c r="C15" s="34" t="s">
        <v>142</v>
      </c>
      <c r="D15" s="34" t="s">
        <v>15</v>
      </c>
      <c r="E15" s="2">
        <v>2.7</v>
      </c>
    </row>
    <row r="16" spans="2:9" x14ac:dyDescent="0.25">
      <c r="B16" s="34">
        <f t="shared" si="0"/>
        <v>7</v>
      </c>
      <c r="C16" s="34" t="s">
        <v>143</v>
      </c>
      <c r="D16" s="34" t="s">
        <v>15</v>
      </c>
      <c r="E16" s="2">
        <v>3.95</v>
      </c>
    </row>
    <row r="17" spans="2:5" x14ac:dyDescent="0.25">
      <c r="B17" s="34">
        <f t="shared" si="0"/>
        <v>8</v>
      </c>
      <c r="C17" s="34" t="s">
        <v>144</v>
      </c>
      <c r="D17" s="34" t="s">
        <v>15</v>
      </c>
      <c r="E17" s="2">
        <v>5.3</v>
      </c>
    </row>
    <row r="18" spans="2:5" x14ac:dyDescent="0.25">
      <c r="B18" s="34">
        <f t="shared" si="0"/>
        <v>9</v>
      </c>
      <c r="C18" s="34" t="s">
        <v>145</v>
      </c>
      <c r="D18" s="34" t="s">
        <v>15</v>
      </c>
      <c r="E18" s="2" t="s">
        <v>97</v>
      </c>
    </row>
    <row r="19" spans="2:5" x14ac:dyDescent="0.25">
      <c r="B19" s="34">
        <f t="shared" si="0"/>
        <v>10</v>
      </c>
      <c r="C19" s="34" t="s">
        <v>146</v>
      </c>
      <c r="D19" s="34" t="s">
        <v>15</v>
      </c>
      <c r="E19" s="2" t="s">
        <v>97</v>
      </c>
    </row>
    <row r="20" spans="2:5" x14ac:dyDescent="0.25">
      <c r="B20" s="34">
        <f t="shared" si="0"/>
        <v>11</v>
      </c>
      <c r="C20" s="34" t="s">
        <v>147</v>
      </c>
      <c r="D20" s="34" t="s">
        <v>15</v>
      </c>
      <c r="E20" s="2">
        <v>23.3</v>
      </c>
    </row>
    <row r="21" spans="2:5" x14ac:dyDescent="0.25">
      <c r="B21" s="34">
        <f t="shared" si="0"/>
        <v>12</v>
      </c>
      <c r="C21" s="34" t="s">
        <v>148</v>
      </c>
      <c r="D21" s="34" t="s">
        <v>15</v>
      </c>
      <c r="E21" s="2">
        <v>18</v>
      </c>
    </row>
    <row r="22" spans="2:5" x14ac:dyDescent="0.25">
      <c r="B22" s="34">
        <f t="shared" si="0"/>
        <v>13</v>
      </c>
      <c r="C22" s="34" t="s">
        <v>149</v>
      </c>
      <c r="D22" s="34" t="s">
        <v>17</v>
      </c>
      <c r="E22" s="2" t="s">
        <v>97</v>
      </c>
    </row>
    <row r="23" spans="2:5" x14ac:dyDescent="0.25">
      <c r="B23" s="34">
        <f t="shared" si="0"/>
        <v>14</v>
      </c>
      <c r="C23" s="34" t="s">
        <v>150</v>
      </c>
      <c r="D23" s="34" t="s">
        <v>15</v>
      </c>
      <c r="E23" s="2">
        <v>4.2</v>
      </c>
    </row>
    <row r="24" spans="2:5" x14ac:dyDescent="0.25">
      <c r="B24" s="34">
        <f t="shared" si="0"/>
        <v>15</v>
      </c>
      <c r="C24" s="34" t="s">
        <v>151</v>
      </c>
      <c r="D24" s="34" t="s">
        <v>15</v>
      </c>
      <c r="E24" s="2">
        <v>2.85</v>
      </c>
    </row>
    <row r="25" spans="2:5" x14ac:dyDescent="0.25">
      <c r="B25" s="34">
        <f t="shared" si="0"/>
        <v>16</v>
      </c>
      <c r="C25" s="34" t="s">
        <v>152</v>
      </c>
      <c r="D25" s="34" t="s">
        <v>15</v>
      </c>
      <c r="E25" s="2" t="s">
        <v>97</v>
      </c>
    </row>
    <row r="26" spans="2:5" x14ac:dyDescent="0.25">
      <c r="B26" s="34">
        <f t="shared" si="0"/>
        <v>17</v>
      </c>
      <c r="C26" s="34" t="s">
        <v>153</v>
      </c>
      <c r="D26" s="34" t="s">
        <v>15</v>
      </c>
      <c r="E26" s="2" t="s">
        <v>97</v>
      </c>
    </row>
    <row r="27" spans="2:5" x14ac:dyDescent="0.25">
      <c r="B27" s="34">
        <f t="shared" si="0"/>
        <v>18</v>
      </c>
      <c r="C27" s="34" t="s">
        <v>154</v>
      </c>
      <c r="D27" s="34" t="s">
        <v>15</v>
      </c>
      <c r="E27" s="2">
        <v>12</v>
      </c>
    </row>
    <row r="28" spans="2:5" x14ac:dyDescent="0.25">
      <c r="B28" s="34">
        <f t="shared" si="0"/>
        <v>19</v>
      </c>
      <c r="C28" s="34" t="s">
        <v>155</v>
      </c>
      <c r="D28" s="34" t="s">
        <v>15</v>
      </c>
      <c r="E28" s="2">
        <v>9.9499999999999993</v>
      </c>
    </row>
    <row r="29" spans="2:5" x14ac:dyDescent="0.25">
      <c r="B29" s="34">
        <f t="shared" si="0"/>
        <v>20</v>
      </c>
      <c r="C29" s="5" t="s">
        <v>199</v>
      </c>
      <c r="D29" s="34" t="s">
        <v>15</v>
      </c>
      <c r="E29" s="2">
        <v>18.05</v>
      </c>
    </row>
    <row r="30" spans="2:5" x14ac:dyDescent="0.25">
      <c r="B30" s="34">
        <f t="shared" si="0"/>
        <v>21</v>
      </c>
      <c r="C30" s="34" t="s">
        <v>156</v>
      </c>
      <c r="D30" s="34" t="s">
        <v>15</v>
      </c>
      <c r="E30" s="2">
        <v>6.3</v>
      </c>
    </row>
    <row r="31" spans="2:5" x14ac:dyDescent="0.25">
      <c r="B31" s="34">
        <f t="shared" si="0"/>
        <v>22</v>
      </c>
      <c r="C31" s="34" t="s">
        <v>157</v>
      </c>
      <c r="D31" s="34" t="s">
        <v>15</v>
      </c>
      <c r="E31" s="2" t="s">
        <v>97</v>
      </c>
    </row>
    <row r="32" spans="2:5" x14ac:dyDescent="0.25">
      <c r="B32" s="34">
        <f>B31+1</f>
        <v>23</v>
      </c>
      <c r="C32" s="34" t="s">
        <v>158</v>
      </c>
      <c r="D32" s="34" t="s">
        <v>18</v>
      </c>
      <c r="E32" s="2">
        <v>1.9</v>
      </c>
    </row>
    <row r="33" spans="2:5" x14ac:dyDescent="0.25">
      <c r="B33" s="34">
        <f t="shared" si="0"/>
        <v>24</v>
      </c>
      <c r="C33" s="34" t="s">
        <v>159</v>
      </c>
      <c r="D33" s="34" t="s">
        <v>15</v>
      </c>
      <c r="E33" s="2" t="s">
        <v>97</v>
      </c>
    </row>
    <row r="34" spans="2:5" x14ac:dyDescent="0.25">
      <c r="B34" s="34">
        <f t="shared" si="0"/>
        <v>25</v>
      </c>
      <c r="C34" s="34" t="s">
        <v>168</v>
      </c>
      <c r="D34" s="34" t="s">
        <v>15</v>
      </c>
      <c r="E34" s="2" t="s">
        <v>97</v>
      </c>
    </row>
    <row r="35" spans="2:5" x14ac:dyDescent="0.25">
      <c r="B35" s="34">
        <f t="shared" si="0"/>
        <v>26</v>
      </c>
      <c r="C35" s="34" t="s">
        <v>169</v>
      </c>
      <c r="D35" s="34" t="s">
        <v>15</v>
      </c>
      <c r="E35" s="2">
        <v>2.95</v>
      </c>
    </row>
    <row r="36" spans="2:5" x14ac:dyDescent="0.25">
      <c r="B36" s="34">
        <f t="shared" si="0"/>
        <v>27</v>
      </c>
      <c r="C36" s="34" t="s">
        <v>201</v>
      </c>
      <c r="D36" s="34" t="s">
        <v>15</v>
      </c>
      <c r="E36" s="2" t="s">
        <v>97</v>
      </c>
    </row>
    <row r="37" spans="2:5" x14ac:dyDescent="0.25">
      <c r="B37" s="34">
        <f t="shared" si="0"/>
        <v>28</v>
      </c>
      <c r="C37" s="5" t="s">
        <v>200</v>
      </c>
      <c r="D37" s="34" t="s">
        <v>15</v>
      </c>
      <c r="E37" s="2">
        <v>45</v>
      </c>
    </row>
    <row r="38" spans="2:5" x14ac:dyDescent="0.25">
      <c r="B38" s="34">
        <f t="shared" si="0"/>
        <v>29</v>
      </c>
      <c r="C38" s="34" t="s">
        <v>160</v>
      </c>
      <c r="D38" s="34" t="s">
        <v>15</v>
      </c>
      <c r="E38" s="2">
        <v>23.9</v>
      </c>
    </row>
    <row r="39" spans="2:5" x14ac:dyDescent="0.25">
      <c r="B39" s="34">
        <f t="shared" si="0"/>
        <v>30</v>
      </c>
      <c r="C39" s="34" t="s">
        <v>202</v>
      </c>
      <c r="D39" s="34" t="s">
        <v>15</v>
      </c>
      <c r="E39" s="2" t="s">
        <v>97</v>
      </c>
    </row>
    <row r="40" spans="2:5" x14ac:dyDescent="0.25">
      <c r="B40" s="34">
        <f t="shared" si="0"/>
        <v>31</v>
      </c>
      <c r="C40" s="34" t="s">
        <v>203</v>
      </c>
      <c r="D40" s="34" t="s">
        <v>19</v>
      </c>
      <c r="E40" s="2" t="s">
        <v>97</v>
      </c>
    </row>
    <row r="41" spans="2:5" x14ac:dyDescent="0.25">
      <c r="B41" s="34">
        <f t="shared" si="0"/>
        <v>32</v>
      </c>
      <c r="C41" s="34" t="s">
        <v>161</v>
      </c>
      <c r="D41" s="34" t="s">
        <v>19</v>
      </c>
      <c r="E41" s="2" t="s">
        <v>97</v>
      </c>
    </row>
    <row r="42" spans="2:5" x14ac:dyDescent="0.25">
      <c r="B42" s="34">
        <f t="shared" si="0"/>
        <v>33</v>
      </c>
      <c r="C42" s="34" t="s">
        <v>162</v>
      </c>
      <c r="D42" s="34" t="s">
        <v>19</v>
      </c>
      <c r="E42" s="2" t="s">
        <v>97</v>
      </c>
    </row>
    <row r="43" spans="2:5" x14ac:dyDescent="0.25">
      <c r="B43" s="34">
        <f t="shared" si="0"/>
        <v>34</v>
      </c>
      <c r="C43" s="34" t="s">
        <v>163</v>
      </c>
      <c r="D43" s="34" t="s">
        <v>19</v>
      </c>
      <c r="E43" s="2" t="s">
        <v>97</v>
      </c>
    </row>
    <row r="44" spans="2:5" x14ac:dyDescent="0.25">
      <c r="B44" s="34">
        <f t="shared" si="0"/>
        <v>35</v>
      </c>
      <c r="C44" s="34" t="s">
        <v>164</v>
      </c>
      <c r="D44" s="34" t="s">
        <v>196</v>
      </c>
      <c r="E44" s="2">
        <v>3.2</v>
      </c>
    </row>
    <row r="45" spans="2:5" x14ac:dyDescent="0.25">
      <c r="B45" s="34">
        <f t="shared" si="0"/>
        <v>36</v>
      </c>
      <c r="C45" s="34" t="s">
        <v>165</v>
      </c>
      <c r="D45" s="34" t="s">
        <v>19</v>
      </c>
      <c r="E45" s="2" t="s">
        <v>97</v>
      </c>
    </row>
    <row r="46" spans="2:5" x14ac:dyDescent="0.25">
      <c r="B46" s="34">
        <f t="shared" si="0"/>
        <v>37</v>
      </c>
      <c r="C46" s="34" t="s">
        <v>166</v>
      </c>
      <c r="D46" s="34" t="s">
        <v>19</v>
      </c>
      <c r="E46" s="2" t="s">
        <v>97</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40</v>
      </c>
      <c r="D2" s="96"/>
    </row>
    <row r="3" spans="2:9" ht="15.75" thickBot="1" x14ac:dyDescent="0.3"/>
    <row r="4" spans="2:9" x14ac:dyDescent="0.25">
      <c r="B4" s="83" t="s">
        <v>0</v>
      </c>
      <c r="C4" s="84"/>
      <c r="D4" s="85" t="s">
        <v>24</v>
      </c>
      <c r="E4" s="86"/>
      <c r="F4" s="86"/>
      <c r="G4" s="86"/>
      <c r="H4" s="86"/>
      <c r="I4" s="87"/>
    </row>
    <row r="5" spans="2:9" x14ac:dyDescent="0.25">
      <c r="B5" s="88" t="s">
        <v>1</v>
      </c>
      <c r="C5" s="89"/>
      <c r="D5" s="90" t="s">
        <v>48</v>
      </c>
      <c r="E5" s="91"/>
      <c r="F5" s="91"/>
      <c r="G5" s="91"/>
      <c r="H5" s="91"/>
      <c r="I5" s="92"/>
    </row>
    <row r="6" spans="2:9" x14ac:dyDescent="0.25">
      <c r="B6" s="88" t="s">
        <v>2</v>
      </c>
      <c r="C6" s="89"/>
      <c r="D6" s="90" t="s">
        <v>49</v>
      </c>
      <c r="E6" s="91"/>
      <c r="F6" s="91"/>
      <c r="G6" s="91"/>
      <c r="H6" s="91"/>
      <c r="I6" s="92"/>
    </row>
    <row r="7" spans="2:9" ht="15.75" thickBot="1" x14ac:dyDescent="0.3">
      <c r="B7" s="78" t="s">
        <v>3</v>
      </c>
      <c r="C7" s="79"/>
      <c r="D7" s="80" t="s">
        <v>50</v>
      </c>
      <c r="E7" s="81"/>
      <c r="F7" s="81"/>
      <c r="G7" s="81"/>
      <c r="H7" s="81"/>
      <c r="I7" s="82"/>
    </row>
    <row r="9" spans="2:9" x14ac:dyDescent="0.25">
      <c r="B9" s="11" t="s">
        <v>4</v>
      </c>
      <c r="C9" s="11" t="s">
        <v>167</v>
      </c>
      <c r="D9" s="11" t="s">
        <v>5</v>
      </c>
      <c r="E9" s="2" t="s">
        <v>7</v>
      </c>
      <c r="G9" s="97" t="s">
        <v>9</v>
      </c>
      <c r="H9" s="97"/>
      <c r="I9" s="4">
        <v>9</v>
      </c>
    </row>
    <row r="10" spans="2:9" x14ac:dyDescent="0.25">
      <c r="B10" s="34">
        <v>1</v>
      </c>
      <c r="C10" s="34" t="s">
        <v>129</v>
      </c>
      <c r="D10" s="34" t="s">
        <v>15</v>
      </c>
      <c r="E10" s="2">
        <v>1.5</v>
      </c>
    </row>
    <row r="11" spans="2:9" x14ac:dyDescent="0.25">
      <c r="B11" s="34">
        <f>B10+1</f>
        <v>2</v>
      </c>
      <c r="C11" s="34" t="s">
        <v>140</v>
      </c>
      <c r="D11" s="34" t="s">
        <v>15</v>
      </c>
      <c r="E11" s="2">
        <v>3.5</v>
      </c>
    </row>
    <row r="12" spans="2:9" x14ac:dyDescent="0.25">
      <c r="B12" s="34">
        <f t="shared" ref="B12:B46" si="0">B11+1</f>
        <v>3</v>
      </c>
      <c r="C12" s="34" t="s">
        <v>141</v>
      </c>
      <c r="D12" s="34" t="s">
        <v>16</v>
      </c>
      <c r="E12" s="2">
        <v>1</v>
      </c>
    </row>
    <row r="13" spans="2:9" x14ac:dyDescent="0.25">
      <c r="B13" s="34">
        <f t="shared" si="0"/>
        <v>4</v>
      </c>
      <c r="C13" s="34" t="s">
        <v>197</v>
      </c>
      <c r="D13" s="34" t="s">
        <v>15</v>
      </c>
      <c r="E13" s="2">
        <v>23</v>
      </c>
    </row>
    <row r="14" spans="2:9" x14ac:dyDescent="0.25">
      <c r="B14" s="34">
        <f t="shared" si="0"/>
        <v>5</v>
      </c>
      <c r="C14" s="34" t="s">
        <v>198</v>
      </c>
      <c r="D14" s="34" t="s">
        <v>15</v>
      </c>
      <c r="E14" s="2" t="s">
        <v>97</v>
      </c>
    </row>
    <row r="15" spans="2:9" x14ac:dyDescent="0.25">
      <c r="B15" s="34">
        <f t="shared" si="0"/>
        <v>6</v>
      </c>
      <c r="C15" s="34" t="s">
        <v>142</v>
      </c>
      <c r="D15" s="34" t="s">
        <v>15</v>
      </c>
      <c r="E15" s="2">
        <v>3</v>
      </c>
    </row>
    <row r="16" spans="2:9" x14ac:dyDescent="0.25">
      <c r="B16" s="34">
        <f t="shared" si="0"/>
        <v>7</v>
      </c>
      <c r="C16" s="34" t="s">
        <v>143</v>
      </c>
      <c r="D16" s="34" t="s">
        <v>15</v>
      </c>
      <c r="E16" s="2">
        <v>3</v>
      </c>
    </row>
    <row r="17" spans="2:5" x14ac:dyDescent="0.25">
      <c r="B17" s="34">
        <f t="shared" si="0"/>
        <v>8</v>
      </c>
      <c r="C17" s="34" t="s">
        <v>144</v>
      </c>
      <c r="D17" s="34" t="s">
        <v>15</v>
      </c>
      <c r="E17" s="2">
        <v>4</v>
      </c>
    </row>
    <row r="18" spans="2:5" x14ac:dyDescent="0.25">
      <c r="B18" s="34">
        <f t="shared" si="0"/>
        <v>9</v>
      </c>
      <c r="C18" s="34" t="s">
        <v>145</v>
      </c>
      <c r="D18" s="34" t="s">
        <v>15</v>
      </c>
      <c r="E18" s="2">
        <v>3</v>
      </c>
    </row>
    <row r="19" spans="2:5" x14ac:dyDescent="0.25">
      <c r="B19" s="34">
        <f t="shared" si="0"/>
        <v>10</v>
      </c>
      <c r="C19" s="34" t="s">
        <v>146</v>
      </c>
      <c r="D19" s="34" t="s">
        <v>15</v>
      </c>
      <c r="E19" s="2">
        <v>3.5</v>
      </c>
    </row>
    <row r="20" spans="2:5" x14ac:dyDescent="0.25">
      <c r="B20" s="34">
        <f t="shared" si="0"/>
        <v>11</v>
      </c>
      <c r="C20" s="34" t="s">
        <v>147</v>
      </c>
      <c r="D20" s="34" t="s">
        <v>15</v>
      </c>
      <c r="E20" s="2" t="s">
        <v>97</v>
      </c>
    </row>
    <row r="21" spans="2:5" x14ac:dyDescent="0.25">
      <c r="B21" s="34">
        <f t="shared" si="0"/>
        <v>12</v>
      </c>
      <c r="C21" s="34" t="s">
        <v>148</v>
      </c>
      <c r="D21" s="34" t="s">
        <v>15</v>
      </c>
      <c r="E21" s="2" t="s">
        <v>97</v>
      </c>
    </row>
    <row r="22" spans="2:5" x14ac:dyDescent="0.25">
      <c r="B22" s="34">
        <f t="shared" si="0"/>
        <v>13</v>
      </c>
      <c r="C22" s="34" t="s">
        <v>149</v>
      </c>
      <c r="D22" s="34" t="s">
        <v>17</v>
      </c>
      <c r="E22" s="2">
        <v>2</v>
      </c>
    </row>
    <row r="23" spans="2:5" x14ac:dyDescent="0.25">
      <c r="B23" s="34">
        <f t="shared" si="0"/>
        <v>14</v>
      </c>
      <c r="C23" s="34" t="s">
        <v>150</v>
      </c>
      <c r="D23" s="34" t="s">
        <v>15</v>
      </c>
      <c r="E23" s="2">
        <v>3.5</v>
      </c>
    </row>
    <row r="24" spans="2:5" x14ac:dyDescent="0.25">
      <c r="B24" s="34">
        <f t="shared" si="0"/>
        <v>15</v>
      </c>
      <c r="C24" s="34" t="s">
        <v>151</v>
      </c>
      <c r="D24" s="34" t="s">
        <v>15</v>
      </c>
      <c r="E24" s="2">
        <v>2.5</v>
      </c>
    </row>
    <row r="25" spans="2:5" x14ac:dyDescent="0.25">
      <c r="B25" s="34">
        <f t="shared" si="0"/>
        <v>16</v>
      </c>
      <c r="C25" s="34" t="s">
        <v>152</v>
      </c>
      <c r="D25" s="34" t="s">
        <v>15</v>
      </c>
      <c r="E25" s="2">
        <v>2.5</v>
      </c>
    </row>
    <row r="26" spans="2:5" x14ac:dyDescent="0.25">
      <c r="B26" s="34">
        <f t="shared" si="0"/>
        <v>17</v>
      </c>
      <c r="C26" s="34" t="s">
        <v>153</v>
      </c>
      <c r="D26" s="34" t="s">
        <v>15</v>
      </c>
      <c r="E26" s="2">
        <v>8</v>
      </c>
    </row>
    <row r="27" spans="2:5" x14ac:dyDescent="0.25">
      <c r="B27" s="34">
        <f t="shared" si="0"/>
        <v>18</v>
      </c>
      <c r="C27" s="34" t="s">
        <v>154</v>
      </c>
      <c r="D27" s="34" t="s">
        <v>15</v>
      </c>
      <c r="E27" s="2" t="s">
        <v>97</v>
      </c>
    </row>
    <row r="28" spans="2:5" x14ac:dyDescent="0.25">
      <c r="B28" s="34">
        <f t="shared" si="0"/>
        <v>19</v>
      </c>
      <c r="C28" s="34" t="s">
        <v>155</v>
      </c>
      <c r="D28" s="34" t="s">
        <v>15</v>
      </c>
      <c r="E28" s="2">
        <v>12</v>
      </c>
    </row>
    <row r="29" spans="2:5" x14ac:dyDescent="0.25">
      <c r="B29" s="34">
        <f t="shared" si="0"/>
        <v>20</v>
      </c>
      <c r="C29" s="5" t="s">
        <v>199</v>
      </c>
      <c r="D29" s="34" t="s">
        <v>15</v>
      </c>
      <c r="E29" s="2" t="s">
        <v>97</v>
      </c>
    </row>
    <row r="30" spans="2:5" x14ac:dyDescent="0.25">
      <c r="B30" s="34">
        <f t="shared" si="0"/>
        <v>21</v>
      </c>
      <c r="C30" s="34" t="s">
        <v>156</v>
      </c>
      <c r="D30" s="34" t="s">
        <v>15</v>
      </c>
      <c r="E30" s="2">
        <v>4</v>
      </c>
    </row>
    <row r="31" spans="2:5" x14ac:dyDescent="0.25">
      <c r="B31" s="34">
        <f t="shared" si="0"/>
        <v>22</v>
      </c>
      <c r="C31" s="34" t="s">
        <v>157</v>
      </c>
      <c r="D31" s="34" t="s">
        <v>15</v>
      </c>
      <c r="E31" s="2">
        <v>2</v>
      </c>
    </row>
    <row r="32" spans="2:5" x14ac:dyDescent="0.25">
      <c r="B32" s="34">
        <f>B31+1</f>
        <v>23</v>
      </c>
      <c r="C32" s="34" t="s">
        <v>158</v>
      </c>
      <c r="D32" s="34" t="s">
        <v>18</v>
      </c>
      <c r="E32" s="2" t="s">
        <v>97</v>
      </c>
    </row>
    <row r="33" spans="2:5" x14ac:dyDescent="0.25">
      <c r="B33" s="34">
        <f t="shared" si="0"/>
        <v>24</v>
      </c>
      <c r="C33" s="34" t="s">
        <v>159</v>
      </c>
      <c r="D33" s="34" t="s">
        <v>15</v>
      </c>
      <c r="E33" s="2">
        <v>2.5</v>
      </c>
    </row>
    <row r="34" spans="2:5" x14ac:dyDescent="0.25">
      <c r="B34" s="34">
        <f t="shared" si="0"/>
        <v>25</v>
      </c>
      <c r="C34" s="34" t="s">
        <v>168</v>
      </c>
      <c r="D34" s="34" t="s">
        <v>15</v>
      </c>
      <c r="E34" s="2">
        <v>2.5</v>
      </c>
    </row>
    <row r="35" spans="2:5" x14ac:dyDescent="0.25">
      <c r="B35" s="34">
        <f t="shared" si="0"/>
        <v>26</v>
      </c>
      <c r="C35" s="34" t="s">
        <v>169</v>
      </c>
      <c r="D35" s="34" t="s">
        <v>15</v>
      </c>
      <c r="E35" s="2">
        <v>5</v>
      </c>
    </row>
    <row r="36" spans="2:5" x14ac:dyDescent="0.25">
      <c r="B36" s="34">
        <f t="shared" si="0"/>
        <v>27</v>
      </c>
      <c r="C36" s="34" t="s">
        <v>201</v>
      </c>
      <c r="D36" s="34" t="s">
        <v>15</v>
      </c>
      <c r="E36" s="2" t="s">
        <v>97</v>
      </c>
    </row>
    <row r="37" spans="2:5" x14ac:dyDescent="0.25">
      <c r="B37" s="34">
        <f t="shared" si="0"/>
        <v>28</v>
      </c>
      <c r="C37" s="5" t="s">
        <v>200</v>
      </c>
      <c r="D37" s="34" t="s">
        <v>15</v>
      </c>
      <c r="E37" s="2" t="s">
        <v>97</v>
      </c>
    </row>
    <row r="38" spans="2:5" x14ac:dyDescent="0.25">
      <c r="B38" s="34">
        <f t="shared" si="0"/>
        <v>29</v>
      </c>
      <c r="C38" s="34" t="s">
        <v>160</v>
      </c>
      <c r="D38" s="34" t="s">
        <v>15</v>
      </c>
      <c r="E38" s="2">
        <v>19</v>
      </c>
    </row>
    <row r="39" spans="2:5" x14ac:dyDescent="0.25">
      <c r="B39" s="34">
        <f t="shared" si="0"/>
        <v>30</v>
      </c>
      <c r="C39" s="34" t="s">
        <v>202</v>
      </c>
      <c r="D39" s="34" t="s">
        <v>15</v>
      </c>
      <c r="E39" s="2">
        <v>8</v>
      </c>
    </row>
    <row r="40" spans="2:5" x14ac:dyDescent="0.25">
      <c r="B40" s="34">
        <f t="shared" si="0"/>
        <v>31</v>
      </c>
      <c r="C40" s="34" t="s">
        <v>203</v>
      </c>
      <c r="D40" s="34" t="s">
        <v>19</v>
      </c>
      <c r="E40" s="2" t="s">
        <v>97</v>
      </c>
    </row>
    <row r="41" spans="2:5" x14ac:dyDescent="0.25">
      <c r="B41" s="34">
        <f t="shared" si="0"/>
        <v>32</v>
      </c>
      <c r="C41" s="34" t="s">
        <v>161</v>
      </c>
      <c r="D41" s="34" t="s">
        <v>19</v>
      </c>
      <c r="E41" s="2">
        <v>3</v>
      </c>
    </row>
    <row r="42" spans="2:5" x14ac:dyDescent="0.25">
      <c r="B42" s="34">
        <f t="shared" si="0"/>
        <v>33</v>
      </c>
      <c r="C42" s="34" t="s">
        <v>162</v>
      </c>
      <c r="D42" s="34" t="s">
        <v>19</v>
      </c>
      <c r="E42" s="2">
        <v>8</v>
      </c>
    </row>
    <row r="43" spans="2:5" x14ac:dyDescent="0.25">
      <c r="B43" s="34">
        <f t="shared" si="0"/>
        <v>34</v>
      </c>
      <c r="C43" s="34" t="s">
        <v>163</v>
      </c>
      <c r="D43" s="34" t="s">
        <v>19</v>
      </c>
      <c r="E43" s="2">
        <v>2.5</v>
      </c>
    </row>
    <row r="44" spans="2:5" x14ac:dyDescent="0.25">
      <c r="B44" s="34">
        <f t="shared" si="0"/>
        <v>35</v>
      </c>
      <c r="C44" s="34" t="s">
        <v>164</v>
      </c>
      <c r="D44" s="34" t="s">
        <v>196</v>
      </c>
      <c r="E44" s="2">
        <v>3.5</v>
      </c>
    </row>
    <row r="45" spans="2:5" x14ac:dyDescent="0.25">
      <c r="B45" s="34">
        <f t="shared" si="0"/>
        <v>36</v>
      </c>
      <c r="C45" s="34" t="s">
        <v>165</v>
      </c>
      <c r="D45" s="34" t="s">
        <v>19</v>
      </c>
      <c r="E45" s="2">
        <v>12</v>
      </c>
    </row>
    <row r="46" spans="2:5" x14ac:dyDescent="0.25">
      <c r="B46" s="34">
        <f t="shared" si="0"/>
        <v>37</v>
      </c>
      <c r="C46" s="34" t="s">
        <v>166</v>
      </c>
      <c r="D46" s="34" t="s">
        <v>19</v>
      </c>
      <c r="E46" s="2">
        <v>5</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51</v>
      </c>
      <c r="D2" s="96"/>
    </row>
    <row r="3" spans="2:9" ht="15.75" thickBot="1" x14ac:dyDescent="0.3"/>
    <row r="4" spans="2:9" x14ac:dyDescent="0.25">
      <c r="B4" s="83" t="s">
        <v>0</v>
      </c>
      <c r="C4" s="84"/>
      <c r="D4" s="85" t="s">
        <v>52</v>
      </c>
      <c r="E4" s="86"/>
      <c r="F4" s="86"/>
      <c r="G4" s="86"/>
      <c r="H4" s="86"/>
      <c r="I4" s="87"/>
    </row>
    <row r="5" spans="2:9" x14ac:dyDescent="0.25">
      <c r="B5" s="88" t="s">
        <v>53</v>
      </c>
      <c r="C5" s="89"/>
      <c r="D5" s="90" t="s">
        <v>54</v>
      </c>
      <c r="E5" s="91"/>
      <c r="F5" s="91"/>
      <c r="G5" s="91"/>
      <c r="H5" s="91"/>
      <c r="I5" s="92"/>
    </row>
    <row r="6" spans="2:9" x14ac:dyDescent="0.25">
      <c r="B6" s="88" t="s">
        <v>2</v>
      </c>
      <c r="C6" s="89"/>
      <c r="D6" s="90" t="s">
        <v>55</v>
      </c>
      <c r="E6" s="91"/>
      <c r="F6" s="91"/>
      <c r="G6" s="91"/>
      <c r="H6" s="91"/>
      <c r="I6" s="92"/>
    </row>
    <row r="7" spans="2:9" ht="15.75" thickBot="1" x14ac:dyDescent="0.3">
      <c r="B7" s="78" t="s">
        <v>3</v>
      </c>
      <c r="C7" s="79"/>
      <c r="D7" s="80" t="s">
        <v>56</v>
      </c>
      <c r="E7" s="81"/>
      <c r="F7" s="81"/>
      <c r="G7" s="81"/>
      <c r="H7" s="81"/>
      <c r="I7" s="82"/>
    </row>
    <row r="9" spans="2:9" x14ac:dyDescent="0.25">
      <c r="B9" s="11" t="s">
        <v>4</v>
      </c>
      <c r="C9" s="11" t="s">
        <v>167</v>
      </c>
      <c r="D9" s="11" t="s">
        <v>5</v>
      </c>
      <c r="E9" s="2" t="s">
        <v>7</v>
      </c>
      <c r="G9" s="97" t="s">
        <v>9</v>
      </c>
      <c r="H9" s="97"/>
      <c r="I9" s="4">
        <v>10</v>
      </c>
    </row>
    <row r="10" spans="2:9" x14ac:dyDescent="0.25">
      <c r="B10" s="34">
        <v>1</v>
      </c>
      <c r="C10" s="34" t="s">
        <v>129</v>
      </c>
      <c r="D10" s="34" t="s">
        <v>15</v>
      </c>
      <c r="E10" s="2">
        <v>3</v>
      </c>
    </row>
    <row r="11" spans="2:9" x14ac:dyDescent="0.25">
      <c r="B11" s="34">
        <f>B10+1</f>
        <v>2</v>
      </c>
      <c r="C11" s="34" t="s">
        <v>140</v>
      </c>
      <c r="D11" s="34" t="s">
        <v>15</v>
      </c>
      <c r="E11" s="2">
        <v>4</v>
      </c>
    </row>
    <row r="12" spans="2:9" x14ac:dyDescent="0.25">
      <c r="B12" s="34">
        <f t="shared" ref="B12:B46" si="0">B11+1</f>
        <v>3</v>
      </c>
      <c r="C12" s="34" t="s">
        <v>141</v>
      </c>
      <c r="D12" s="34" t="s">
        <v>16</v>
      </c>
      <c r="E12" s="2">
        <v>2</v>
      </c>
    </row>
    <row r="13" spans="2:9" x14ac:dyDescent="0.25">
      <c r="B13" s="34">
        <f t="shared" si="0"/>
        <v>4</v>
      </c>
      <c r="C13" s="34" t="s">
        <v>197</v>
      </c>
      <c r="D13" s="34" t="s">
        <v>15</v>
      </c>
      <c r="E13" s="2">
        <v>26</v>
      </c>
    </row>
    <row r="14" spans="2:9" x14ac:dyDescent="0.25">
      <c r="B14" s="34">
        <f t="shared" si="0"/>
        <v>5</v>
      </c>
      <c r="C14" s="34" t="s">
        <v>198</v>
      </c>
      <c r="D14" s="34" t="s">
        <v>15</v>
      </c>
      <c r="E14" s="2">
        <v>12</v>
      </c>
    </row>
    <row r="15" spans="2:9" x14ac:dyDescent="0.25">
      <c r="B15" s="34">
        <f t="shared" si="0"/>
        <v>6</v>
      </c>
      <c r="C15" s="34" t="s">
        <v>142</v>
      </c>
      <c r="D15" s="34" t="s">
        <v>15</v>
      </c>
      <c r="E15" s="2">
        <v>2.5</v>
      </c>
    </row>
    <row r="16" spans="2:9" x14ac:dyDescent="0.25">
      <c r="B16" s="34">
        <f t="shared" si="0"/>
        <v>7</v>
      </c>
      <c r="C16" s="34" t="s">
        <v>143</v>
      </c>
      <c r="D16" s="34" t="s">
        <v>15</v>
      </c>
      <c r="E16" s="2">
        <v>3.5</v>
      </c>
    </row>
    <row r="17" spans="2:5" x14ac:dyDescent="0.25">
      <c r="B17" s="34">
        <f t="shared" si="0"/>
        <v>8</v>
      </c>
      <c r="C17" s="34" t="s">
        <v>144</v>
      </c>
      <c r="D17" s="34" t="s">
        <v>15</v>
      </c>
      <c r="E17" s="2">
        <v>4</v>
      </c>
    </row>
    <row r="18" spans="2:5" x14ac:dyDescent="0.25">
      <c r="B18" s="34">
        <f t="shared" si="0"/>
        <v>9</v>
      </c>
      <c r="C18" s="34" t="s">
        <v>145</v>
      </c>
      <c r="D18" s="34" t="s">
        <v>15</v>
      </c>
      <c r="E18" s="2">
        <v>3</v>
      </c>
    </row>
    <row r="19" spans="2:5" x14ac:dyDescent="0.25">
      <c r="B19" s="34">
        <f t="shared" si="0"/>
        <v>10</v>
      </c>
      <c r="C19" s="34" t="s">
        <v>146</v>
      </c>
      <c r="D19" s="34" t="s">
        <v>15</v>
      </c>
      <c r="E19" s="2">
        <v>4</v>
      </c>
    </row>
    <row r="20" spans="2:5" x14ac:dyDescent="0.25">
      <c r="B20" s="34">
        <f t="shared" si="0"/>
        <v>11</v>
      </c>
      <c r="C20" s="34" t="s">
        <v>147</v>
      </c>
      <c r="D20" s="34" t="s">
        <v>15</v>
      </c>
      <c r="E20" s="2" t="s">
        <v>97</v>
      </c>
    </row>
    <row r="21" spans="2:5" x14ac:dyDescent="0.25">
      <c r="B21" s="34">
        <f t="shared" si="0"/>
        <v>12</v>
      </c>
      <c r="C21" s="34" t="s">
        <v>148</v>
      </c>
      <c r="D21" s="34" t="s">
        <v>15</v>
      </c>
      <c r="E21" s="2">
        <v>10</v>
      </c>
    </row>
    <row r="22" spans="2:5" x14ac:dyDescent="0.25">
      <c r="B22" s="34">
        <f t="shared" si="0"/>
        <v>13</v>
      </c>
      <c r="C22" s="34" t="s">
        <v>149</v>
      </c>
      <c r="D22" s="34" t="s">
        <v>17</v>
      </c>
      <c r="E22" s="2">
        <v>2</v>
      </c>
    </row>
    <row r="23" spans="2:5" x14ac:dyDescent="0.25">
      <c r="B23" s="34">
        <f t="shared" si="0"/>
        <v>14</v>
      </c>
      <c r="C23" s="34" t="s">
        <v>150</v>
      </c>
      <c r="D23" s="34" t="s">
        <v>15</v>
      </c>
      <c r="E23" s="2">
        <v>7</v>
      </c>
    </row>
    <row r="24" spans="2:5" x14ac:dyDescent="0.25">
      <c r="B24" s="34">
        <f t="shared" si="0"/>
        <v>15</v>
      </c>
      <c r="C24" s="34" t="s">
        <v>151</v>
      </c>
      <c r="D24" s="34" t="s">
        <v>15</v>
      </c>
      <c r="E24" s="2">
        <v>3.5</v>
      </c>
    </row>
    <row r="25" spans="2:5" x14ac:dyDescent="0.25">
      <c r="B25" s="34">
        <f t="shared" si="0"/>
        <v>16</v>
      </c>
      <c r="C25" s="34" t="s">
        <v>152</v>
      </c>
      <c r="D25" s="34" t="s">
        <v>15</v>
      </c>
      <c r="E25" s="2">
        <v>3.5</v>
      </c>
    </row>
    <row r="26" spans="2:5" x14ac:dyDescent="0.25">
      <c r="B26" s="34">
        <f t="shared" si="0"/>
        <v>17</v>
      </c>
      <c r="C26" s="34" t="s">
        <v>153</v>
      </c>
      <c r="D26" s="34" t="s">
        <v>15</v>
      </c>
      <c r="E26" s="2">
        <v>10</v>
      </c>
    </row>
    <row r="27" spans="2:5" x14ac:dyDescent="0.25">
      <c r="B27" s="34">
        <f t="shared" si="0"/>
        <v>18</v>
      </c>
      <c r="C27" s="34" t="s">
        <v>154</v>
      </c>
      <c r="D27" s="34" t="s">
        <v>15</v>
      </c>
      <c r="E27" s="2">
        <v>20</v>
      </c>
    </row>
    <row r="28" spans="2:5" x14ac:dyDescent="0.25">
      <c r="B28" s="34">
        <f t="shared" si="0"/>
        <v>19</v>
      </c>
      <c r="C28" s="34" t="s">
        <v>155</v>
      </c>
      <c r="D28" s="34" t="s">
        <v>15</v>
      </c>
      <c r="E28" s="2">
        <v>7</v>
      </c>
    </row>
    <row r="29" spans="2:5" x14ac:dyDescent="0.25">
      <c r="B29" s="34">
        <f t="shared" si="0"/>
        <v>20</v>
      </c>
      <c r="C29" s="5" t="s">
        <v>199</v>
      </c>
      <c r="D29" s="34" t="s">
        <v>15</v>
      </c>
      <c r="E29" s="2" t="s">
        <v>97</v>
      </c>
    </row>
    <row r="30" spans="2:5" x14ac:dyDescent="0.25">
      <c r="B30" s="34">
        <f t="shared" si="0"/>
        <v>21</v>
      </c>
      <c r="C30" s="34" t="s">
        <v>156</v>
      </c>
      <c r="D30" s="34" t="s">
        <v>15</v>
      </c>
      <c r="E30" s="2">
        <v>4.5</v>
      </c>
    </row>
    <row r="31" spans="2:5" x14ac:dyDescent="0.25">
      <c r="B31" s="34">
        <f t="shared" si="0"/>
        <v>22</v>
      </c>
      <c r="C31" s="34" t="s">
        <v>157</v>
      </c>
      <c r="D31" s="34" t="s">
        <v>15</v>
      </c>
      <c r="E31" s="2">
        <v>2.5</v>
      </c>
    </row>
    <row r="32" spans="2:5" x14ac:dyDescent="0.25">
      <c r="B32" s="34">
        <f>B31+1</f>
        <v>23</v>
      </c>
      <c r="C32" s="34" t="s">
        <v>158</v>
      </c>
      <c r="D32" s="34" t="s">
        <v>18</v>
      </c>
      <c r="E32" s="2" t="s">
        <v>97</v>
      </c>
    </row>
    <row r="33" spans="2:5" x14ac:dyDescent="0.25">
      <c r="B33" s="34">
        <f t="shared" si="0"/>
        <v>24</v>
      </c>
      <c r="C33" s="34" t="s">
        <v>159</v>
      </c>
      <c r="D33" s="34" t="s">
        <v>15</v>
      </c>
      <c r="E33" s="2">
        <v>3</v>
      </c>
    </row>
    <row r="34" spans="2:5" x14ac:dyDescent="0.25">
      <c r="B34" s="34">
        <f t="shared" si="0"/>
        <v>25</v>
      </c>
      <c r="C34" s="34" t="s">
        <v>168</v>
      </c>
      <c r="D34" s="34" t="s">
        <v>15</v>
      </c>
      <c r="E34" s="2">
        <v>3</v>
      </c>
    </row>
    <row r="35" spans="2:5" x14ac:dyDescent="0.25">
      <c r="B35" s="34">
        <f t="shared" si="0"/>
        <v>26</v>
      </c>
      <c r="C35" s="34" t="s">
        <v>169</v>
      </c>
      <c r="D35" s="34" t="s">
        <v>15</v>
      </c>
      <c r="E35" s="2">
        <v>7</v>
      </c>
    </row>
    <row r="36" spans="2:5" x14ac:dyDescent="0.25">
      <c r="B36" s="34">
        <f t="shared" si="0"/>
        <v>27</v>
      </c>
      <c r="C36" s="34" t="s">
        <v>201</v>
      </c>
      <c r="D36" s="34" t="s">
        <v>15</v>
      </c>
      <c r="E36" s="2">
        <v>21.35</v>
      </c>
    </row>
    <row r="37" spans="2:5" x14ac:dyDescent="0.25">
      <c r="B37" s="34">
        <f t="shared" si="0"/>
        <v>28</v>
      </c>
      <c r="C37" s="5" t="s">
        <v>200</v>
      </c>
      <c r="D37" s="34" t="s">
        <v>15</v>
      </c>
      <c r="E37" s="2" t="s">
        <v>97</v>
      </c>
    </row>
    <row r="38" spans="2:5" x14ac:dyDescent="0.25">
      <c r="B38" s="34">
        <f t="shared" si="0"/>
        <v>29</v>
      </c>
      <c r="C38" s="34" t="s">
        <v>160</v>
      </c>
      <c r="D38" s="34" t="s">
        <v>15</v>
      </c>
      <c r="E38" s="2">
        <v>17.399999999999999</v>
      </c>
    </row>
    <row r="39" spans="2:5" x14ac:dyDescent="0.25">
      <c r="B39" s="34">
        <f t="shared" si="0"/>
        <v>30</v>
      </c>
      <c r="C39" s="34" t="s">
        <v>202</v>
      </c>
      <c r="D39" s="34" t="s">
        <v>15</v>
      </c>
      <c r="E39" s="2">
        <v>15</v>
      </c>
    </row>
    <row r="40" spans="2:5" x14ac:dyDescent="0.25">
      <c r="B40" s="34">
        <f t="shared" si="0"/>
        <v>31</v>
      </c>
      <c r="C40" s="34" t="s">
        <v>203</v>
      </c>
      <c r="D40" s="34" t="s">
        <v>19</v>
      </c>
      <c r="E40" s="2" t="s">
        <v>97</v>
      </c>
    </row>
    <row r="41" spans="2:5" x14ac:dyDescent="0.25">
      <c r="B41" s="34">
        <f t="shared" si="0"/>
        <v>32</v>
      </c>
      <c r="C41" s="34" t="s">
        <v>161</v>
      </c>
      <c r="D41" s="34" t="s">
        <v>19</v>
      </c>
      <c r="E41" s="2">
        <v>3.5</v>
      </c>
    </row>
    <row r="42" spans="2:5" x14ac:dyDescent="0.25">
      <c r="B42" s="34">
        <f t="shared" si="0"/>
        <v>33</v>
      </c>
      <c r="C42" s="34" t="s">
        <v>162</v>
      </c>
      <c r="D42" s="34" t="s">
        <v>19</v>
      </c>
      <c r="E42" s="2">
        <v>6</v>
      </c>
    </row>
    <row r="43" spans="2:5" x14ac:dyDescent="0.25">
      <c r="B43" s="34">
        <f t="shared" si="0"/>
        <v>34</v>
      </c>
      <c r="C43" s="34" t="s">
        <v>163</v>
      </c>
      <c r="D43" s="34" t="s">
        <v>19</v>
      </c>
      <c r="E43" s="2">
        <v>2</v>
      </c>
    </row>
    <row r="44" spans="2:5" x14ac:dyDescent="0.25">
      <c r="B44" s="34">
        <f t="shared" si="0"/>
        <v>35</v>
      </c>
      <c r="C44" s="34" t="s">
        <v>164</v>
      </c>
      <c r="D44" s="34" t="s">
        <v>196</v>
      </c>
      <c r="E44" s="2">
        <v>3.5</v>
      </c>
    </row>
    <row r="45" spans="2:5" x14ac:dyDescent="0.25">
      <c r="B45" s="34">
        <f t="shared" si="0"/>
        <v>36</v>
      </c>
      <c r="C45" s="34" t="s">
        <v>165</v>
      </c>
      <c r="D45" s="34" t="s">
        <v>19</v>
      </c>
      <c r="E45" s="2">
        <v>10</v>
      </c>
    </row>
    <row r="46" spans="2:5" x14ac:dyDescent="0.25">
      <c r="B46" s="34">
        <f t="shared" si="0"/>
        <v>37</v>
      </c>
      <c r="C46" s="34" t="s">
        <v>166</v>
      </c>
      <c r="D46" s="34" t="s">
        <v>19</v>
      </c>
      <c r="E46" s="2">
        <v>3</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51</v>
      </c>
      <c r="D2" s="96"/>
    </row>
    <row r="3" spans="2:9" ht="15.75" thickBot="1" x14ac:dyDescent="0.3"/>
    <row r="4" spans="2:9" x14ac:dyDescent="0.25">
      <c r="B4" s="83" t="s">
        <v>0</v>
      </c>
      <c r="C4" s="84"/>
      <c r="D4" s="85" t="s">
        <v>20</v>
      </c>
      <c r="E4" s="86"/>
      <c r="F4" s="86"/>
      <c r="G4" s="86"/>
      <c r="H4" s="86"/>
      <c r="I4" s="87"/>
    </row>
    <row r="5" spans="2:9" x14ac:dyDescent="0.25">
      <c r="B5" s="88" t="s">
        <v>1</v>
      </c>
      <c r="C5" s="89"/>
      <c r="D5" s="90" t="s">
        <v>222</v>
      </c>
      <c r="E5" s="91"/>
      <c r="F5" s="91"/>
      <c r="G5" s="91"/>
      <c r="H5" s="91"/>
      <c r="I5" s="92"/>
    </row>
    <row r="6" spans="2:9" x14ac:dyDescent="0.25">
      <c r="B6" s="88" t="s">
        <v>2</v>
      </c>
      <c r="C6" s="89"/>
      <c r="D6" s="90" t="s">
        <v>221</v>
      </c>
      <c r="E6" s="91"/>
      <c r="F6" s="91"/>
      <c r="G6" s="91"/>
      <c r="H6" s="91"/>
      <c r="I6" s="92"/>
    </row>
    <row r="7" spans="2:9" ht="15.75" thickBot="1" x14ac:dyDescent="0.3">
      <c r="B7" s="78" t="s">
        <v>3</v>
      </c>
      <c r="C7" s="79"/>
      <c r="D7" s="80" t="s">
        <v>220</v>
      </c>
      <c r="E7" s="81"/>
      <c r="F7" s="81"/>
      <c r="G7" s="81"/>
      <c r="H7" s="81"/>
      <c r="I7" s="82"/>
    </row>
    <row r="9" spans="2:9" x14ac:dyDescent="0.25">
      <c r="B9" s="11" t="s">
        <v>4</v>
      </c>
      <c r="C9" s="11" t="s">
        <v>167</v>
      </c>
      <c r="D9" s="11" t="s">
        <v>5</v>
      </c>
      <c r="E9" s="2" t="s">
        <v>7</v>
      </c>
      <c r="G9" s="97" t="s">
        <v>9</v>
      </c>
      <c r="H9" s="97"/>
      <c r="I9" s="4">
        <v>11</v>
      </c>
    </row>
    <row r="10" spans="2:9" x14ac:dyDescent="0.25">
      <c r="B10" s="34">
        <v>1</v>
      </c>
      <c r="C10" s="34" t="s">
        <v>129</v>
      </c>
      <c r="D10" s="34" t="s">
        <v>15</v>
      </c>
      <c r="E10" s="2" t="s">
        <v>97</v>
      </c>
    </row>
    <row r="11" spans="2:9" x14ac:dyDescent="0.25">
      <c r="B11" s="34">
        <f>B10+1</f>
        <v>2</v>
      </c>
      <c r="C11" s="34" t="s">
        <v>140</v>
      </c>
      <c r="D11" s="34" t="s">
        <v>15</v>
      </c>
      <c r="E11" s="2">
        <v>2.89</v>
      </c>
    </row>
    <row r="12" spans="2:9" x14ac:dyDescent="0.25">
      <c r="B12" s="34">
        <f t="shared" ref="B12:B46" si="0">B11+1</f>
        <v>3</v>
      </c>
      <c r="C12" s="34" t="s">
        <v>141</v>
      </c>
      <c r="D12" s="34" t="s">
        <v>16</v>
      </c>
      <c r="E12" s="2">
        <v>1.79</v>
      </c>
    </row>
    <row r="13" spans="2:9" x14ac:dyDescent="0.25">
      <c r="B13" s="34">
        <f t="shared" si="0"/>
        <v>4</v>
      </c>
      <c r="C13" s="34" t="s">
        <v>197</v>
      </c>
      <c r="D13" s="34" t="s">
        <v>15</v>
      </c>
      <c r="E13" s="2">
        <v>25.99</v>
      </c>
    </row>
    <row r="14" spans="2:9" x14ac:dyDescent="0.25">
      <c r="B14" s="34">
        <f t="shared" si="0"/>
        <v>5</v>
      </c>
      <c r="C14" s="34" t="s">
        <v>198</v>
      </c>
      <c r="D14" s="34" t="s">
        <v>15</v>
      </c>
      <c r="E14" s="2">
        <v>19.39</v>
      </c>
    </row>
    <row r="15" spans="2:9" x14ac:dyDescent="0.25">
      <c r="B15" s="34">
        <f t="shared" si="0"/>
        <v>6</v>
      </c>
      <c r="C15" s="34" t="s">
        <v>142</v>
      </c>
      <c r="D15" s="34" t="s">
        <v>15</v>
      </c>
      <c r="E15" s="2">
        <v>3.99</v>
      </c>
    </row>
    <row r="16" spans="2:9" x14ac:dyDescent="0.25">
      <c r="B16" s="34">
        <f t="shared" si="0"/>
        <v>7</v>
      </c>
      <c r="C16" s="34" t="s">
        <v>143</v>
      </c>
      <c r="D16" s="34" t="s">
        <v>15</v>
      </c>
      <c r="E16" s="2">
        <v>3.99</v>
      </c>
    </row>
    <row r="17" spans="2:5" x14ac:dyDescent="0.25">
      <c r="B17" s="34">
        <f t="shared" si="0"/>
        <v>8</v>
      </c>
      <c r="C17" s="34" t="s">
        <v>144</v>
      </c>
      <c r="D17" s="34" t="s">
        <v>15</v>
      </c>
      <c r="E17" s="2">
        <v>5.99</v>
      </c>
    </row>
    <row r="18" spans="2:5" x14ac:dyDescent="0.25">
      <c r="B18" s="34">
        <f t="shared" si="0"/>
        <v>9</v>
      </c>
      <c r="C18" s="34" t="s">
        <v>145</v>
      </c>
      <c r="D18" s="34" t="s">
        <v>15</v>
      </c>
      <c r="E18" s="2">
        <v>2.4900000000000002</v>
      </c>
    </row>
    <row r="19" spans="2:5" x14ac:dyDescent="0.25">
      <c r="B19" s="34">
        <f t="shared" si="0"/>
        <v>10</v>
      </c>
      <c r="C19" s="34" t="s">
        <v>146</v>
      </c>
      <c r="D19" s="34" t="s">
        <v>15</v>
      </c>
      <c r="E19" s="2">
        <v>3.79</v>
      </c>
    </row>
    <row r="20" spans="2:5" x14ac:dyDescent="0.25">
      <c r="B20" s="34">
        <f t="shared" si="0"/>
        <v>11</v>
      </c>
      <c r="C20" s="34" t="s">
        <v>147</v>
      </c>
      <c r="D20" s="34" t="s">
        <v>15</v>
      </c>
      <c r="E20" s="2">
        <v>16.989999999999998</v>
      </c>
    </row>
    <row r="21" spans="2:5" x14ac:dyDescent="0.25">
      <c r="B21" s="34">
        <f t="shared" si="0"/>
        <v>12</v>
      </c>
      <c r="C21" s="34" t="s">
        <v>148</v>
      </c>
      <c r="D21" s="34" t="s">
        <v>15</v>
      </c>
      <c r="E21" s="2">
        <v>22.45</v>
      </c>
    </row>
    <row r="22" spans="2:5" x14ac:dyDescent="0.25">
      <c r="B22" s="34">
        <f t="shared" si="0"/>
        <v>13</v>
      </c>
      <c r="C22" s="34" t="s">
        <v>149</v>
      </c>
      <c r="D22" s="34" t="s">
        <v>17</v>
      </c>
      <c r="E22" s="2">
        <v>5</v>
      </c>
    </row>
    <row r="23" spans="2:5" x14ac:dyDescent="0.25">
      <c r="B23" s="34">
        <f t="shared" si="0"/>
        <v>14</v>
      </c>
      <c r="C23" s="34" t="s">
        <v>150</v>
      </c>
      <c r="D23" s="34" t="s">
        <v>15</v>
      </c>
      <c r="E23" s="2">
        <v>5.99</v>
      </c>
    </row>
    <row r="24" spans="2:5" x14ac:dyDescent="0.25">
      <c r="B24" s="34">
        <f t="shared" si="0"/>
        <v>15</v>
      </c>
      <c r="C24" s="34" t="s">
        <v>151</v>
      </c>
      <c r="D24" s="34" t="s">
        <v>15</v>
      </c>
      <c r="E24" s="2">
        <v>2.89</v>
      </c>
    </row>
    <row r="25" spans="2:5" x14ac:dyDescent="0.25">
      <c r="B25" s="34">
        <f t="shared" si="0"/>
        <v>16</v>
      </c>
      <c r="C25" s="34" t="s">
        <v>152</v>
      </c>
      <c r="D25" s="34" t="s">
        <v>15</v>
      </c>
      <c r="E25" s="2">
        <v>3.59</v>
      </c>
    </row>
    <row r="26" spans="2:5" x14ac:dyDescent="0.25">
      <c r="B26" s="34">
        <f t="shared" si="0"/>
        <v>17</v>
      </c>
      <c r="C26" s="34" t="s">
        <v>153</v>
      </c>
      <c r="D26" s="34" t="s">
        <v>15</v>
      </c>
      <c r="E26" s="2">
        <v>9.48</v>
      </c>
    </row>
    <row r="27" spans="2:5" x14ac:dyDescent="0.25">
      <c r="B27" s="34">
        <f t="shared" si="0"/>
        <v>18</v>
      </c>
      <c r="C27" s="34" t="s">
        <v>154</v>
      </c>
      <c r="D27" s="34" t="s">
        <v>15</v>
      </c>
      <c r="E27" s="2">
        <v>11.3</v>
      </c>
    </row>
    <row r="28" spans="2:5" x14ac:dyDescent="0.25">
      <c r="B28" s="34">
        <f t="shared" si="0"/>
        <v>19</v>
      </c>
      <c r="C28" s="34" t="s">
        <v>155</v>
      </c>
      <c r="D28" s="34" t="s">
        <v>15</v>
      </c>
      <c r="E28" s="2">
        <v>7.99</v>
      </c>
    </row>
    <row r="29" spans="2:5" x14ac:dyDescent="0.25">
      <c r="B29" s="34">
        <f t="shared" si="0"/>
        <v>20</v>
      </c>
      <c r="C29" s="5" t="s">
        <v>199</v>
      </c>
      <c r="D29" s="34" t="s">
        <v>15</v>
      </c>
      <c r="E29" s="2">
        <v>53.1</v>
      </c>
    </row>
    <row r="30" spans="2:5" x14ac:dyDescent="0.25">
      <c r="B30" s="34">
        <f t="shared" si="0"/>
        <v>21</v>
      </c>
      <c r="C30" s="34" t="s">
        <v>156</v>
      </c>
      <c r="D30" s="34" t="s">
        <v>15</v>
      </c>
      <c r="E30" s="2">
        <v>3.49</v>
      </c>
    </row>
    <row r="31" spans="2:5" x14ac:dyDescent="0.25">
      <c r="B31" s="34">
        <f t="shared" si="0"/>
        <v>22</v>
      </c>
      <c r="C31" s="34" t="s">
        <v>157</v>
      </c>
      <c r="D31" s="34" t="s">
        <v>15</v>
      </c>
      <c r="E31" s="2">
        <v>1.0900000000000001</v>
      </c>
    </row>
    <row r="32" spans="2:5" x14ac:dyDescent="0.25">
      <c r="B32" s="34">
        <f>B31+1</f>
        <v>23</v>
      </c>
      <c r="C32" s="34" t="s">
        <v>158</v>
      </c>
      <c r="D32" s="34" t="s">
        <v>18</v>
      </c>
      <c r="E32" s="2">
        <v>2.29</v>
      </c>
    </row>
    <row r="33" spans="2:5" x14ac:dyDescent="0.25">
      <c r="B33" s="34">
        <f t="shared" si="0"/>
        <v>24</v>
      </c>
      <c r="C33" s="34" t="s">
        <v>159</v>
      </c>
      <c r="D33" s="34" t="s">
        <v>15</v>
      </c>
      <c r="E33" s="2">
        <v>1.39</v>
      </c>
    </row>
    <row r="34" spans="2:5" x14ac:dyDescent="0.25">
      <c r="B34" s="34">
        <f t="shared" si="0"/>
        <v>25</v>
      </c>
      <c r="C34" s="34" t="s">
        <v>168</v>
      </c>
      <c r="D34" s="34" t="s">
        <v>15</v>
      </c>
      <c r="E34" s="2">
        <v>1.39</v>
      </c>
    </row>
    <row r="35" spans="2:5" x14ac:dyDescent="0.25">
      <c r="B35" s="34">
        <f t="shared" si="0"/>
        <v>26</v>
      </c>
      <c r="C35" s="34" t="s">
        <v>169</v>
      </c>
      <c r="D35" s="34" t="s">
        <v>15</v>
      </c>
      <c r="E35" s="2">
        <v>7.49</v>
      </c>
    </row>
    <row r="36" spans="2:5" x14ac:dyDescent="0.25">
      <c r="B36" s="34">
        <f t="shared" si="0"/>
        <v>27</v>
      </c>
      <c r="C36" s="34" t="s">
        <v>201</v>
      </c>
      <c r="D36" s="34" t="s">
        <v>15</v>
      </c>
      <c r="E36" s="2">
        <v>23.32</v>
      </c>
    </row>
    <row r="37" spans="2:5" x14ac:dyDescent="0.25">
      <c r="B37" s="34">
        <f t="shared" si="0"/>
        <v>28</v>
      </c>
      <c r="C37" s="5" t="s">
        <v>200</v>
      </c>
      <c r="D37" s="34" t="s">
        <v>15</v>
      </c>
      <c r="E37" s="2" t="s">
        <v>97</v>
      </c>
    </row>
    <row r="38" spans="2:5" x14ac:dyDescent="0.25">
      <c r="B38" s="34">
        <f t="shared" si="0"/>
        <v>29</v>
      </c>
      <c r="C38" s="34" t="s">
        <v>160</v>
      </c>
      <c r="D38" s="34" t="s">
        <v>15</v>
      </c>
      <c r="E38" s="2">
        <v>20.8</v>
      </c>
    </row>
    <row r="39" spans="2:5" x14ac:dyDescent="0.25">
      <c r="B39" s="34">
        <f t="shared" si="0"/>
        <v>30</v>
      </c>
      <c r="C39" s="34" t="s">
        <v>202</v>
      </c>
      <c r="D39" s="34" t="s">
        <v>15</v>
      </c>
      <c r="E39" s="2">
        <v>7.39</v>
      </c>
    </row>
    <row r="40" spans="2:5" x14ac:dyDescent="0.25">
      <c r="B40" s="34">
        <f t="shared" si="0"/>
        <v>31</v>
      </c>
      <c r="C40" s="34" t="s">
        <v>203</v>
      </c>
      <c r="D40" s="34" t="s">
        <v>19</v>
      </c>
      <c r="E40" s="2">
        <v>13.9</v>
      </c>
    </row>
    <row r="41" spans="2:5" x14ac:dyDescent="0.25">
      <c r="B41" s="34">
        <f t="shared" si="0"/>
        <v>32</v>
      </c>
      <c r="C41" s="34" t="s">
        <v>161</v>
      </c>
      <c r="D41" s="34" t="s">
        <v>19</v>
      </c>
      <c r="E41" s="2">
        <v>2.79</v>
      </c>
    </row>
    <row r="42" spans="2:5" x14ac:dyDescent="0.25">
      <c r="B42" s="34">
        <f t="shared" si="0"/>
        <v>33</v>
      </c>
      <c r="C42" s="34" t="s">
        <v>162</v>
      </c>
      <c r="D42" s="34" t="s">
        <v>19</v>
      </c>
      <c r="E42" s="2">
        <v>19</v>
      </c>
    </row>
    <row r="43" spans="2:5" x14ac:dyDescent="0.25">
      <c r="B43" s="34">
        <f t="shared" si="0"/>
        <v>34</v>
      </c>
      <c r="C43" s="34" t="s">
        <v>163</v>
      </c>
      <c r="D43" s="34" t="s">
        <v>19</v>
      </c>
      <c r="E43" s="2">
        <v>3.29</v>
      </c>
    </row>
    <row r="44" spans="2:5" x14ac:dyDescent="0.25">
      <c r="B44" s="34">
        <f t="shared" si="0"/>
        <v>35</v>
      </c>
      <c r="C44" s="34" t="s">
        <v>164</v>
      </c>
      <c r="D44" s="34" t="s">
        <v>196</v>
      </c>
      <c r="E44" s="2">
        <v>2.89</v>
      </c>
    </row>
    <row r="45" spans="2:5" x14ac:dyDescent="0.25">
      <c r="B45" s="34">
        <f t="shared" si="0"/>
        <v>36</v>
      </c>
      <c r="C45" s="34" t="s">
        <v>165</v>
      </c>
      <c r="D45" s="34" t="s">
        <v>19</v>
      </c>
      <c r="E45" s="2">
        <v>10</v>
      </c>
    </row>
    <row r="46" spans="2:5" x14ac:dyDescent="0.25">
      <c r="B46" s="34">
        <f t="shared" si="0"/>
        <v>37</v>
      </c>
      <c r="C46" s="34" t="s">
        <v>166</v>
      </c>
      <c r="D46" s="34" t="s">
        <v>19</v>
      </c>
      <c r="E46" s="2">
        <v>8.99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5" t="s">
        <v>10</v>
      </c>
      <c r="D2" s="96"/>
    </row>
    <row r="3" spans="2:9" ht="15.75" thickBot="1" x14ac:dyDescent="0.3"/>
    <row r="4" spans="2:9" x14ac:dyDescent="0.25">
      <c r="B4" s="83" t="s">
        <v>0</v>
      </c>
      <c r="C4" s="84"/>
      <c r="D4" s="85" t="s">
        <v>61</v>
      </c>
      <c r="E4" s="86"/>
      <c r="F4" s="86"/>
      <c r="G4" s="86"/>
      <c r="H4" s="86"/>
      <c r="I4" s="87"/>
    </row>
    <row r="5" spans="2:9" x14ac:dyDescent="0.25">
      <c r="B5" s="88" t="s">
        <v>1</v>
      </c>
      <c r="C5" s="89"/>
      <c r="D5" s="90"/>
      <c r="E5" s="91"/>
      <c r="F5" s="91"/>
      <c r="G5" s="91"/>
      <c r="H5" s="91"/>
      <c r="I5" s="92"/>
    </row>
    <row r="6" spans="2:9" x14ac:dyDescent="0.25">
      <c r="B6" s="88" t="s">
        <v>2</v>
      </c>
      <c r="C6" s="89"/>
      <c r="D6" s="90" t="s">
        <v>62</v>
      </c>
      <c r="E6" s="91"/>
      <c r="F6" s="91"/>
      <c r="G6" s="91"/>
      <c r="H6" s="91"/>
      <c r="I6" s="92"/>
    </row>
    <row r="7" spans="2:9" ht="15.75" thickBot="1" x14ac:dyDescent="0.3">
      <c r="B7" s="78" t="s">
        <v>3</v>
      </c>
      <c r="C7" s="79"/>
      <c r="D7" s="80" t="s">
        <v>63</v>
      </c>
      <c r="E7" s="81"/>
      <c r="F7" s="81"/>
      <c r="G7" s="81"/>
      <c r="H7" s="81"/>
      <c r="I7" s="82"/>
    </row>
    <row r="9" spans="2:9" x14ac:dyDescent="0.25">
      <c r="B9" s="11" t="s">
        <v>4</v>
      </c>
      <c r="C9" s="11" t="s">
        <v>167</v>
      </c>
      <c r="D9" s="11" t="s">
        <v>5</v>
      </c>
      <c r="E9" s="2" t="s">
        <v>7</v>
      </c>
      <c r="G9" s="97" t="s">
        <v>9</v>
      </c>
      <c r="H9" s="97"/>
      <c r="I9" s="4">
        <v>12</v>
      </c>
    </row>
    <row r="10" spans="2:9" x14ac:dyDescent="0.25">
      <c r="B10" s="34">
        <v>1</v>
      </c>
      <c r="C10" s="34" t="s">
        <v>129</v>
      </c>
      <c r="D10" s="34" t="s">
        <v>15</v>
      </c>
      <c r="E10" s="2">
        <v>1.5</v>
      </c>
    </row>
    <row r="11" spans="2:9" x14ac:dyDescent="0.25">
      <c r="B11" s="34">
        <f>B10+1</f>
        <v>2</v>
      </c>
      <c r="C11" s="34" t="s">
        <v>140</v>
      </c>
      <c r="D11" s="34" t="s">
        <v>15</v>
      </c>
      <c r="E11" s="2">
        <v>4</v>
      </c>
    </row>
    <row r="12" spans="2:9" x14ac:dyDescent="0.25">
      <c r="B12" s="34">
        <f t="shared" ref="B12:B46" si="0">B11+1</f>
        <v>3</v>
      </c>
      <c r="C12" s="34" t="s">
        <v>141</v>
      </c>
      <c r="D12" s="34" t="s">
        <v>16</v>
      </c>
      <c r="E12" s="2">
        <v>1.5</v>
      </c>
    </row>
    <row r="13" spans="2:9" x14ac:dyDescent="0.25">
      <c r="B13" s="34">
        <f t="shared" si="0"/>
        <v>4</v>
      </c>
      <c r="C13" s="34" t="s">
        <v>197</v>
      </c>
      <c r="D13" s="34" t="s">
        <v>15</v>
      </c>
      <c r="E13" s="2">
        <v>25</v>
      </c>
    </row>
    <row r="14" spans="2:9" x14ac:dyDescent="0.25">
      <c r="B14" s="34">
        <f t="shared" si="0"/>
        <v>5</v>
      </c>
      <c r="C14" s="34" t="s">
        <v>198</v>
      </c>
      <c r="D14" s="34" t="s">
        <v>15</v>
      </c>
      <c r="E14" s="2">
        <v>25</v>
      </c>
    </row>
    <row r="15" spans="2:9" x14ac:dyDescent="0.25">
      <c r="B15" s="34">
        <f t="shared" si="0"/>
        <v>6</v>
      </c>
      <c r="C15" s="34" t="s">
        <v>142</v>
      </c>
      <c r="D15" s="34" t="s">
        <v>15</v>
      </c>
      <c r="E15" s="2">
        <v>3</v>
      </c>
    </row>
    <row r="16" spans="2:9" x14ac:dyDescent="0.25">
      <c r="B16" s="34">
        <f t="shared" si="0"/>
        <v>7</v>
      </c>
      <c r="C16" s="34" t="s">
        <v>143</v>
      </c>
      <c r="D16" s="34" t="s">
        <v>15</v>
      </c>
      <c r="E16" s="2">
        <v>3</v>
      </c>
    </row>
    <row r="17" spans="2:5" x14ac:dyDescent="0.25">
      <c r="B17" s="34">
        <f t="shared" si="0"/>
        <v>8</v>
      </c>
      <c r="C17" s="34" t="s">
        <v>144</v>
      </c>
      <c r="D17" s="34" t="s">
        <v>15</v>
      </c>
      <c r="E17" s="2">
        <v>5</v>
      </c>
    </row>
    <row r="18" spans="2:5" x14ac:dyDescent="0.25">
      <c r="B18" s="34">
        <f t="shared" si="0"/>
        <v>9</v>
      </c>
      <c r="C18" s="34" t="s">
        <v>145</v>
      </c>
      <c r="D18" s="34" t="s">
        <v>15</v>
      </c>
      <c r="E18" s="2">
        <v>2</v>
      </c>
    </row>
    <row r="19" spans="2:5" x14ac:dyDescent="0.25">
      <c r="B19" s="34">
        <f t="shared" si="0"/>
        <v>10</v>
      </c>
      <c r="C19" s="34" t="s">
        <v>146</v>
      </c>
      <c r="D19" s="34" t="s">
        <v>15</v>
      </c>
      <c r="E19" s="2">
        <v>3</v>
      </c>
    </row>
    <row r="20" spans="2:5" x14ac:dyDescent="0.25">
      <c r="B20" s="34">
        <f t="shared" si="0"/>
        <v>11</v>
      </c>
      <c r="C20" s="34" t="s">
        <v>147</v>
      </c>
      <c r="D20" s="34" t="s">
        <v>15</v>
      </c>
      <c r="E20" s="2">
        <v>26.6</v>
      </c>
    </row>
    <row r="21" spans="2:5" x14ac:dyDescent="0.25">
      <c r="B21" s="34">
        <f t="shared" si="0"/>
        <v>12</v>
      </c>
      <c r="C21" s="34" t="s">
        <v>148</v>
      </c>
      <c r="D21" s="34" t="s">
        <v>15</v>
      </c>
      <c r="E21" s="2">
        <v>18</v>
      </c>
    </row>
    <row r="22" spans="2:5" x14ac:dyDescent="0.25">
      <c r="B22" s="34">
        <f t="shared" si="0"/>
        <v>13</v>
      </c>
      <c r="C22" s="34" t="s">
        <v>149</v>
      </c>
      <c r="D22" s="34" t="s">
        <v>17</v>
      </c>
      <c r="E22" s="2">
        <v>2</v>
      </c>
    </row>
    <row r="23" spans="2:5" x14ac:dyDescent="0.25">
      <c r="B23" s="34">
        <f t="shared" si="0"/>
        <v>14</v>
      </c>
      <c r="C23" s="34" t="s">
        <v>150</v>
      </c>
      <c r="D23" s="34" t="s">
        <v>15</v>
      </c>
      <c r="E23" s="2">
        <v>3</v>
      </c>
    </row>
    <row r="24" spans="2:5" x14ac:dyDescent="0.25">
      <c r="B24" s="34">
        <f t="shared" si="0"/>
        <v>15</v>
      </c>
      <c r="C24" s="34" t="s">
        <v>151</v>
      </c>
      <c r="D24" s="34" t="s">
        <v>15</v>
      </c>
      <c r="E24" s="2">
        <v>4</v>
      </c>
    </row>
    <row r="25" spans="2:5" x14ac:dyDescent="0.25">
      <c r="B25" s="34">
        <f t="shared" si="0"/>
        <v>16</v>
      </c>
      <c r="C25" s="34" t="s">
        <v>152</v>
      </c>
      <c r="D25" s="34" t="s">
        <v>15</v>
      </c>
      <c r="E25" s="2">
        <v>3</v>
      </c>
    </row>
    <row r="26" spans="2:5" x14ac:dyDescent="0.25">
      <c r="B26" s="34">
        <f t="shared" si="0"/>
        <v>17</v>
      </c>
      <c r="C26" s="34" t="s">
        <v>153</v>
      </c>
      <c r="D26" s="34" t="s">
        <v>15</v>
      </c>
      <c r="E26" s="2">
        <v>1.5</v>
      </c>
    </row>
    <row r="27" spans="2:5" x14ac:dyDescent="0.25">
      <c r="B27" s="34">
        <f t="shared" si="0"/>
        <v>18</v>
      </c>
      <c r="C27" s="34" t="s">
        <v>154</v>
      </c>
      <c r="D27" s="34" t="s">
        <v>15</v>
      </c>
      <c r="E27" s="2">
        <v>20</v>
      </c>
    </row>
    <row r="28" spans="2:5" x14ac:dyDescent="0.25">
      <c r="B28" s="34">
        <f t="shared" si="0"/>
        <v>19</v>
      </c>
      <c r="C28" s="34" t="s">
        <v>155</v>
      </c>
      <c r="D28" s="34" t="s">
        <v>15</v>
      </c>
      <c r="E28" s="2">
        <v>6</v>
      </c>
    </row>
    <row r="29" spans="2:5" x14ac:dyDescent="0.25">
      <c r="B29" s="34">
        <f t="shared" si="0"/>
        <v>20</v>
      </c>
      <c r="C29" s="5" t="s">
        <v>199</v>
      </c>
      <c r="D29" s="34" t="s">
        <v>15</v>
      </c>
      <c r="E29" s="2">
        <v>35.700000000000003</v>
      </c>
    </row>
    <row r="30" spans="2:5" x14ac:dyDescent="0.25">
      <c r="B30" s="34">
        <f t="shared" si="0"/>
        <v>21</v>
      </c>
      <c r="C30" s="34" t="s">
        <v>156</v>
      </c>
      <c r="D30" s="34" t="s">
        <v>15</v>
      </c>
      <c r="E30" s="2">
        <v>3</v>
      </c>
    </row>
    <row r="31" spans="2:5" x14ac:dyDescent="0.25">
      <c r="B31" s="34">
        <f t="shared" si="0"/>
        <v>22</v>
      </c>
      <c r="C31" s="34" t="s">
        <v>157</v>
      </c>
      <c r="D31" s="34" t="s">
        <v>15</v>
      </c>
      <c r="E31" s="2">
        <v>2</v>
      </c>
    </row>
    <row r="32" spans="2:5" x14ac:dyDescent="0.25">
      <c r="B32" s="34">
        <f>B31+1</f>
        <v>23</v>
      </c>
      <c r="C32" s="34" t="s">
        <v>158</v>
      </c>
      <c r="D32" s="34" t="s">
        <v>18</v>
      </c>
      <c r="E32" s="2" t="s">
        <v>97</v>
      </c>
    </row>
    <row r="33" spans="2:5" x14ac:dyDescent="0.25">
      <c r="B33" s="34">
        <f t="shared" si="0"/>
        <v>24</v>
      </c>
      <c r="C33" s="34" t="s">
        <v>159</v>
      </c>
      <c r="D33" s="34" t="s">
        <v>15</v>
      </c>
      <c r="E33" s="2">
        <v>3</v>
      </c>
    </row>
    <row r="34" spans="2:5" x14ac:dyDescent="0.25">
      <c r="B34" s="34">
        <f t="shared" si="0"/>
        <v>25</v>
      </c>
      <c r="C34" s="34" t="s">
        <v>168</v>
      </c>
      <c r="D34" s="34" t="s">
        <v>15</v>
      </c>
      <c r="E34" s="2">
        <v>3</v>
      </c>
    </row>
    <row r="35" spans="2:5" x14ac:dyDescent="0.25">
      <c r="B35" s="34">
        <f t="shared" si="0"/>
        <v>26</v>
      </c>
      <c r="C35" s="34" t="s">
        <v>169</v>
      </c>
      <c r="D35" s="34" t="s">
        <v>15</v>
      </c>
      <c r="E35" s="2">
        <v>5</v>
      </c>
    </row>
    <row r="36" spans="2:5" x14ac:dyDescent="0.25">
      <c r="B36" s="34">
        <f t="shared" si="0"/>
        <v>27</v>
      </c>
      <c r="C36" s="34" t="s">
        <v>201</v>
      </c>
      <c r="D36" s="34" t="s">
        <v>15</v>
      </c>
      <c r="E36" s="2">
        <v>35</v>
      </c>
    </row>
    <row r="37" spans="2:5" x14ac:dyDescent="0.25">
      <c r="B37" s="34">
        <f t="shared" si="0"/>
        <v>28</v>
      </c>
      <c r="C37" s="5" t="s">
        <v>200</v>
      </c>
      <c r="D37" s="34" t="s">
        <v>15</v>
      </c>
      <c r="E37" s="2">
        <v>26</v>
      </c>
    </row>
    <row r="38" spans="2:5" x14ac:dyDescent="0.25">
      <c r="B38" s="34">
        <f t="shared" si="0"/>
        <v>29</v>
      </c>
      <c r="C38" s="34" t="s">
        <v>160</v>
      </c>
      <c r="D38" s="34" t="s">
        <v>15</v>
      </c>
      <c r="E38" s="2">
        <v>15.2</v>
      </c>
    </row>
    <row r="39" spans="2:5" x14ac:dyDescent="0.25">
      <c r="B39" s="34">
        <f t="shared" si="0"/>
        <v>30</v>
      </c>
      <c r="C39" s="34" t="s">
        <v>202</v>
      </c>
      <c r="D39" s="34" t="s">
        <v>15</v>
      </c>
      <c r="E39" s="2">
        <v>2</v>
      </c>
    </row>
    <row r="40" spans="2:5" x14ac:dyDescent="0.25">
      <c r="B40" s="34">
        <f t="shared" si="0"/>
        <v>31</v>
      </c>
      <c r="C40" s="34" t="s">
        <v>203</v>
      </c>
      <c r="D40" s="34" t="s">
        <v>19</v>
      </c>
      <c r="E40" s="2">
        <v>20</v>
      </c>
    </row>
    <row r="41" spans="2:5" x14ac:dyDescent="0.25">
      <c r="B41" s="34">
        <f t="shared" si="0"/>
        <v>32</v>
      </c>
      <c r="C41" s="34" t="s">
        <v>161</v>
      </c>
      <c r="D41" s="34" t="s">
        <v>19</v>
      </c>
      <c r="E41" s="2">
        <v>3</v>
      </c>
    </row>
    <row r="42" spans="2:5" x14ac:dyDescent="0.25">
      <c r="B42" s="34">
        <f t="shared" si="0"/>
        <v>33</v>
      </c>
      <c r="C42" s="34" t="s">
        <v>162</v>
      </c>
      <c r="D42" s="34" t="s">
        <v>19</v>
      </c>
      <c r="E42" s="2">
        <v>10</v>
      </c>
    </row>
    <row r="43" spans="2:5" x14ac:dyDescent="0.25">
      <c r="B43" s="34">
        <f t="shared" si="0"/>
        <v>34</v>
      </c>
      <c r="C43" s="34" t="s">
        <v>163</v>
      </c>
      <c r="D43" s="34" t="s">
        <v>19</v>
      </c>
      <c r="E43" s="2">
        <v>1.5</v>
      </c>
    </row>
    <row r="44" spans="2:5" x14ac:dyDescent="0.25">
      <c r="B44" s="34">
        <f t="shared" si="0"/>
        <v>35</v>
      </c>
      <c r="C44" s="34" t="s">
        <v>164</v>
      </c>
      <c r="D44" s="34" t="s">
        <v>196</v>
      </c>
      <c r="E44" s="2">
        <v>2</v>
      </c>
    </row>
    <row r="45" spans="2:5" x14ac:dyDescent="0.25">
      <c r="B45" s="34">
        <f t="shared" si="0"/>
        <v>36</v>
      </c>
      <c r="C45" s="34" t="s">
        <v>165</v>
      </c>
      <c r="D45" s="34" t="s">
        <v>19</v>
      </c>
      <c r="E45" s="2">
        <v>7.15</v>
      </c>
    </row>
    <row r="46" spans="2:5" x14ac:dyDescent="0.25">
      <c r="B46" s="34">
        <f t="shared" si="0"/>
        <v>37</v>
      </c>
      <c r="C46" s="34" t="s">
        <v>166</v>
      </c>
      <c r="D46" s="34" t="s">
        <v>19</v>
      </c>
      <c r="E46" s="2">
        <v>10</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5" t="s">
        <v>64</v>
      </c>
      <c r="D2" s="96"/>
    </row>
    <row r="3" spans="2:9" ht="15.75" thickBot="1" x14ac:dyDescent="0.3"/>
    <row r="4" spans="2:9" x14ac:dyDescent="0.25">
      <c r="B4" s="83" t="s">
        <v>0</v>
      </c>
      <c r="C4" s="84"/>
      <c r="D4" s="85" t="s">
        <v>219</v>
      </c>
      <c r="E4" s="86"/>
      <c r="F4" s="86"/>
      <c r="G4" s="86"/>
      <c r="H4" s="86"/>
      <c r="I4" s="87"/>
    </row>
    <row r="5" spans="2:9" x14ac:dyDescent="0.25">
      <c r="B5" s="88" t="s">
        <v>1</v>
      </c>
      <c r="C5" s="89"/>
      <c r="D5" s="90" t="s">
        <v>218</v>
      </c>
      <c r="E5" s="91"/>
      <c r="F5" s="91"/>
      <c r="G5" s="91"/>
      <c r="H5" s="91"/>
      <c r="I5" s="92"/>
    </row>
    <row r="6" spans="2:9" x14ac:dyDescent="0.25">
      <c r="B6" s="88" t="s">
        <v>2</v>
      </c>
      <c r="C6" s="89"/>
      <c r="D6" s="90" t="s">
        <v>217</v>
      </c>
      <c r="E6" s="91"/>
      <c r="F6" s="91"/>
      <c r="G6" s="91"/>
      <c r="H6" s="91"/>
      <c r="I6" s="92"/>
    </row>
    <row r="7" spans="2:9" ht="15.75" thickBot="1" x14ac:dyDescent="0.3">
      <c r="B7" s="78" t="s">
        <v>3</v>
      </c>
      <c r="C7" s="79"/>
      <c r="D7" s="80" t="s">
        <v>216</v>
      </c>
      <c r="E7" s="81"/>
      <c r="F7" s="81"/>
      <c r="G7" s="81"/>
      <c r="H7" s="81"/>
      <c r="I7" s="82"/>
    </row>
    <row r="9" spans="2:9" x14ac:dyDescent="0.25">
      <c r="B9" s="11" t="s">
        <v>4</v>
      </c>
      <c r="C9" s="11" t="s">
        <v>167</v>
      </c>
      <c r="D9" s="11" t="s">
        <v>5</v>
      </c>
      <c r="E9" s="2" t="s">
        <v>7</v>
      </c>
      <c r="G9" s="97" t="s">
        <v>9</v>
      </c>
      <c r="H9" s="97"/>
      <c r="I9" s="4">
        <v>13</v>
      </c>
    </row>
    <row r="10" spans="2:9" x14ac:dyDescent="0.25">
      <c r="B10" s="34">
        <v>1</v>
      </c>
      <c r="C10" s="34" t="s">
        <v>129</v>
      </c>
      <c r="D10" s="34" t="s">
        <v>15</v>
      </c>
      <c r="E10" s="2">
        <v>2.4900000000000002</v>
      </c>
    </row>
    <row r="11" spans="2:9" x14ac:dyDescent="0.25">
      <c r="B11" s="34">
        <f>B10+1</f>
        <v>2</v>
      </c>
      <c r="C11" s="34" t="s">
        <v>140</v>
      </c>
      <c r="D11" s="34" t="s">
        <v>15</v>
      </c>
      <c r="E11" s="2">
        <v>4.99</v>
      </c>
    </row>
    <row r="12" spans="2:9" x14ac:dyDescent="0.25">
      <c r="B12" s="34">
        <f t="shared" ref="B12:B46" si="0">B11+1</f>
        <v>3</v>
      </c>
      <c r="C12" s="34" t="s">
        <v>141</v>
      </c>
      <c r="D12" s="34" t="s">
        <v>16</v>
      </c>
      <c r="E12" s="2">
        <v>2</v>
      </c>
    </row>
    <row r="13" spans="2:9" x14ac:dyDescent="0.25">
      <c r="B13" s="34">
        <f t="shared" si="0"/>
        <v>4</v>
      </c>
      <c r="C13" s="34" t="s">
        <v>197</v>
      </c>
      <c r="D13" s="34" t="s">
        <v>15</v>
      </c>
      <c r="E13" s="2">
        <v>28.9</v>
      </c>
    </row>
    <row r="14" spans="2:9" x14ac:dyDescent="0.25">
      <c r="B14" s="34">
        <f t="shared" si="0"/>
        <v>5</v>
      </c>
      <c r="C14" s="34" t="s">
        <v>198</v>
      </c>
      <c r="D14" s="34" t="s">
        <v>15</v>
      </c>
      <c r="E14" s="2">
        <v>21.5</v>
      </c>
    </row>
    <row r="15" spans="2:9" x14ac:dyDescent="0.25">
      <c r="B15" s="34">
        <f t="shared" si="0"/>
        <v>6</v>
      </c>
      <c r="C15" s="34" t="s">
        <v>142</v>
      </c>
      <c r="D15" s="34" t="s">
        <v>15</v>
      </c>
      <c r="E15" s="2">
        <v>3.49</v>
      </c>
    </row>
    <row r="16" spans="2:9" x14ac:dyDescent="0.25">
      <c r="B16" s="34">
        <f t="shared" si="0"/>
        <v>7</v>
      </c>
      <c r="C16" s="34" t="s">
        <v>143</v>
      </c>
      <c r="D16" s="34" t="s">
        <v>15</v>
      </c>
      <c r="E16" s="2">
        <v>5.99</v>
      </c>
    </row>
    <row r="17" spans="2:5" x14ac:dyDescent="0.25">
      <c r="B17" s="34">
        <f t="shared" si="0"/>
        <v>8</v>
      </c>
      <c r="C17" s="34" t="s">
        <v>144</v>
      </c>
      <c r="D17" s="34" t="s">
        <v>15</v>
      </c>
      <c r="E17" s="2">
        <v>4.99</v>
      </c>
    </row>
    <row r="18" spans="2:5" x14ac:dyDescent="0.25">
      <c r="B18" s="34">
        <f t="shared" si="0"/>
        <v>9</v>
      </c>
      <c r="C18" s="34" t="s">
        <v>145</v>
      </c>
      <c r="D18" s="34" t="s">
        <v>15</v>
      </c>
      <c r="E18" s="2">
        <v>4.49</v>
      </c>
    </row>
    <row r="19" spans="2:5" x14ac:dyDescent="0.25">
      <c r="B19" s="34">
        <f t="shared" si="0"/>
        <v>10</v>
      </c>
      <c r="C19" s="34" t="s">
        <v>146</v>
      </c>
      <c r="D19" s="34" t="s">
        <v>15</v>
      </c>
      <c r="E19" s="2">
        <v>6.49</v>
      </c>
    </row>
    <row r="20" spans="2:5" x14ac:dyDescent="0.25">
      <c r="B20" s="34">
        <f t="shared" si="0"/>
        <v>11</v>
      </c>
      <c r="C20" s="34" t="s">
        <v>147</v>
      </c>
      <c r="D20" s="34" t="s">
        <v>15</v>
      </c>
      <c r="E20" s="2">
        <v>30.67</v>
      </c>
    </row>
    <row r="21" spans="2:5" x14ac:dyDescent="0.25">
      <c r="B21" s="34">
        <f t="shared" si="0"/>
        <v>12</v>
      </c>
      <c r="C21" s="34" t="s">
        <v>148</v>
      </c>
      <c r="D21" s="34" t="s">
        <v>15</v>
      </c>
      <c r="E21" s="2" t="s">
        <v>97</v>
      </c>
    </row>
    <row r="22" spans="2:5" x14ac:dyDescent="0.25">
      <c r="B22" s="34">
        <f t="shared" si="0"/>
        <v>13</v>
      </c>
      <c r="C22" s="34" t="s">
        <v>149</v>
      </c>
      <c r="D22" s="34" t="s">
        <v>17</v>
      </c>
      <c r="E22" s="2">
        <v>2.99</v>
      </c>
    </row>
    <row r="23" spans="2:5" x14ac:dyDescent="0.25">
      <c r="B23" s="34">
        <f t="shared" si="0"/>
        <v>14</v>
      </c>
      <c r="C23" s="34" t="s">
        <v>150</v>
      </c>
      <c r="D23" s="34" t="s">
        <v>15</v>
      </c>
      <c r="E23" s="2">
        <v>9.99</v>
      </c>
    </row>
    <row r="24" spans="2:5" x14ac:dyDescent="0.25">
      <c r="B24" s="34">
        <f t="shared" si="0"/>
        <v>15</v>
      </c>
      <c r="C24" s="34" t="s">
        <v>151</v>
      </c>
      <c r="D24" s="34" t="s">
        <v>15</v>
      </c>
      <c r="E24" s="2">
        <v>3.99</v>
      </c>
    </row>
    <row r="25" spans="2:5" x14ac:dyDescent="0.25">
      <c r="B25" s="34">
        <f t="shared" si="0"/>
        <v>16</v>
      </c>
      <c r="C25" s="34" t="s">
        <v>152</v>
      </c>
      <c r="D25" s="34" t="s">
        <v>15</v>
      </c>
      <c r="E25" s="2">
        <v>3.99</v>
      </c>
    </row>
    <row r="26" spans="2:5" x14ac:dyDescent="0.25">
      <c r="B26" s="34">
        <f t="shared" si="0"/>
        <v>17</v>
      </c>
      <c r="C26" s="34" t="s">
        <v>153</v>
      </c>
      <c r="D26" s="34" t="s">
        <v>15</v>
      </c>
      <c r="E26" s="2">
        <v>7.9</v>
      </c>
    </row>
    <row r="27" spans="2:5" x14ac:dyDescent="0.25">
      <c r="B27" s="34">
        <f t="shared" si="0"/>
        <v>18</v>
      </c>
      <c r="C27" s="34" t="s">
        <v>154</v>
      </c>
      <c r="D27" s="34" t="s">
        <v>15</v>
      </c>
      <c r="E27" s="2">
        <v>20</v>
      </c>
    </row>
    <row r="28" spans="2:5" x14ac:dyDescent="0.25">
      <c r="B28" s="34">
        <f t="shared" si="0"/>
        <v>19</v>
      </c>
      <c r="C28" s="34" t="s">
        <v>155</v>
      </c>
      <c r="D28" s="34" t="s">
        <v>15</v>
      </c>
      <c r="E28" s="2">
        <v>5.69</v>
      </c>
    </row>
    <row r="29" spans="2:5" x14ac:dyDescent="0.25">
      <c r="B29" s="34">
        <f t="shared" si="0"/>
        <v>20</v>
      </c>
      <c r="C29" s="5" t="s">
        <v>199</v>
      </c>
      <c r="D29" s="34" t="s">
        <v>15</v>
      </c>
      <c r="E29" s="2" t="s">
        <v>97</v>
      </c>
    </row>
    <row r="30" spans="2:5" x14ac:dyDescent="0.25">
      <c r="B30" s="34">
        <f t="shared" si="0"/>
        <v>21</v>
      </c>
      <c r="C30" s="34" t="s">
        <v>156</v>
      </c>
      <c r="D30" s="34" t="s">
        <v>15</v>
      </c>
      <c r="E30" s="2">
        <v>6.99</v>
      </c>
    </row>
    <row r="31" spans="2:5" x14ac:dyDescent="0.25">
      <c r="B31" s="34">
        <f t="shared" si="0"/>
        <v>22</v>
      </c>
      <c r="C31" s="34" t="s">
        <v>157</v>
      </c>
      <c r="D31" s="34" t="s">
        <v>15</v>
      </c>
      <c r="E31" s="2">
        <v>2.99</v>
      </c>
    </row>
    <row r="32" spans="2:5" x14ac:dyDescent="0.25">
      <c r="B32" s="34">
        <f>B31+1</f>
        <v>23</v>
      </c>
      <c r="C32" s="34" t="s">
        <v>158</v>
      </c>
      <c r="D32" s="34" t="s">
        <v>18</v>
      </c>
      <c r="E32" s="2" t="s">
        <v>97</v>
      </c>
    </row>
    <row r="33" spans="2:5" x14ac:dyDescent="0.25">
      <c r="B33" s="34">
        <f t="shared" si="0"/>
        <v>24</v>
      </c>
      <c r="C33" s="34" t="s">
        <v>159</v>
      </c>
      <c r="D33" s="34" t="s">
        <v>15</v>
      </c>
      <c r="E33" s="2">
        <v>1.99</v>
      </c>
    </row>
    <row r="34" spans="2:5" x14ac:dyDescent="0.25">
      <c r="B34" s="34">
        <f t="shared" si="0"/>
        <v>25</v>
      </c>
      <c r="C34" s="34" t="s">
        <v>168</v>
      </c>
      <c r="D34" s="34" t="s">
        <v>15</v>
      </c>
      <c r="E34" s="2">
        <v>1.99</v>
      </c>
    </row>
    <row r="35" spans="2:5" x14ac:dyDescent="0.25">
      <c r="B35" s="34">
        <f t="shared" si="0"/>
        <v>26</v>
      </c>
      <c r="C35" s="34" t="s">
        <v>169</v>
      </c>
      <c r="D35" s="34" t="s">
        <v>15</v>
      </c>
      <c r="E35" s="2">
        <v>6.99</v>
      </c>
    </row>
    <row r="36" spans="2:5" x14ac:dyDescent="0.25">
      <c r="B36" s="34">
        <f t="shared" si="0"/>
        <v>27</v>
      </c>
      <c r="C36" s="34" t="s">
        <v>201</v>
      </c>
      <c r="D36" s="34" t="s">
        <v>15</v>
      </c>
      <c r="E36" s="2">
        <v>36.64</v>
      </c>
    </row>
    <row r="37" spans="2:5" x14ac:dyDescent="0.25">
      <c r="B37" s="34">
        <f t="shared" si="0"/>
        <v>28</v>
      </c>
      <c r="C37" s="5" t="s">
        <v>200</v>
      </c>
      <c r="D37" s="34" t="s">
        <v>15</v>
      </c>
      <c r="E37" s="2" t="s">
        <v>97</v>
      </c>
    </row>
    <row r="38" spans="2:5" x14ac:dyDescent="0.25">
      <c r="B38" s="34">
        <f t="shared" si="0"/>
        <v>29</v>
      </c>
      <c r="C38" s="34" t="s">
        <v>160</v>
      </c>
      <c r="D38" s="34" t="s">
        <v>15</v>
      </c>
      <c r="E38" s="2">
        <v>16.600000000000001</v>
      </c>
    </row>
    <row r="39" spans="2:5" x14ac:dyDescent="0.25">
      <c r="B39" s="34">
        <f t="shared" si="0"/>
        <v>30</v>
      </c>
      <c r="C39" s="34" t="s">
        <v>202</v>
      </c>
      <c r="D39" s="34" t="s">
        <v>15</v>
      </c>
      <c r="E39" s="2">
        <v>14.99</v>
      </c>
    </row>
    <row r="40" spans="2:5" x14ac:dyDescent="0.25">
      <c r="B40" s="34">
        <f t="shared" si="0"/>
        <v>31</v>
      </c>
      <c r="C40" s="34" t="s">
        <v>203</v>
      </c>
      <c r="D40" s="34" t="s">
        <v>19</v>
      </c>
      <c r="E40" s="2" t="s">
        <v>97</v>
      </c>
    </row>
    <row r="41" spans="2:5" x14ac:dyDescent="0.25">
      <c r="B41" s="34">
        <f t="shared" si="0"/>
        <v>32</v>
      </c>
      <c r="C41" s="34" t="s">
        <v>161</v>
      </c>
      <c r="D41" s="34" t="s">
        <v>19</v>
      </c>
      <c r="E41" s="2">
        <v>4.49</v>
      </c>
    </row>
    <row r="42" spans="2:5" x14ac:dyDescent="0.25">
      <c r="B42" s="34">
        <f t="shared" si="0"/>
        <v>33</v>
      </c>
      <c r="C42" s="34" t="s">
        <v>162</v>
      </c>
      <c r="D42" s="34" t="s">
        <v>19</v>
      </c>
      <c r="E42" s="2">
        <v>11.63</v>
      </c>
    </row>
    <row r="43" spans="2:5" x14ac:dyDescent="0.25">
      <c r="B43" s="34">
        <f t="shared" si="0"/>
        <v>34</v>
      </c>
      <c r="C43" s="34" t="s">
        <v>163</v>
      </c>
      <c r="D43" s="34" t="s">
        <v>19</v>
      </c>
      <c r="E43" s="2">
        <v>4.99</v>
      </c>
    </row>
    <row r="44" spans="2:5" x14ac:dyDescent="0.25">
      <c r="B44" s="34">
        <f t="shared" si="0"/>
        <v>35</v>
      </c>
      <c r="C44" s="34" t="s">
        <v>164</v>
      </c>
      <c r="D44" s="34" t="s">
        <v>196</v>
      </c>
      <c r="E44" s="2">
        <v>3.49</v>
      </c>
    </row>
    <row r="45" spans="2:5" x14ac:dyDescent="0.25">
      <c r="B45" s="34">
        <f t="shared" si="0"/>
        <v>36</v>
      </c>
      <c r="C45" s="34" t="s">
        <v>165</v>
      </c>
      <c r="D45" s="34" t="s">
        <v>19</v>
      </c>
      <c r="E45" s="2">
        <v>9.9700000000000006</v>
      </c>
    </row>
    <row r="46" spans="2:5" x14ac:dyDescent="0.25">
      <c r="B46" s="34">
        <f t="shared" si="0"/>
        <v>37</v>
      </c>
      <c r="C46" s="34" t="s">
        <v>166</v>
      </c>
      <c r="D46" s="34" t="s">
        <v>19</v>
      </c>
      <c r="E46" s="2">
        <v>11.63</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5" t="s">
        <v>64</v>
      </c>
      <c r="D2" s="96"/>
    </row>
    <row r="3" spans="2:9" ht="15.75" thickBot="1" x14ac:dyDescent="0.3"/>
    <row r="4" spans="2:9" x14ac:dyDescent="0.25">
      <c r="B4" s="83" t="s">
        <v>0</v>
      </c>
      <c r="C4" s="84"/>
      <c r="D4" s="85" t="s">
        <v>20</v>
      </c>
      <c r="E4" s="86"/>
      <c r="F4" s="86"/>
      <c r="G4" s="86"/>
      <c r="H4" s="86"/>
      <c r="I4" s="87"/>
    </row>
    <row r="5" spans="2:9" x14ac:dyDescent="0.25">
      <c r="B5" s="88" t="s">
        <v>1</v>
      </c>
      <c r="C5" s="89"/>
      <c r="D5" s="90" t="s">
        <v>215</v>
      </c>
      <c r="E5" s="91"/>
      <c r="F5" s="91"/>
      <c r="G5" s="91"/>
      <c r="H5" s="91"/>
      <c r="I5" s="92"/>
    </row>
    <row r="6" spans="2:9" x14ac:dyDescent="0.25">
      <c r="B6" s="88" t="s">
        <v>2</v>
      </c>
      <c r="C6" s="89"/>
      <c r="D6" s="90" t="s">
        <v>214</v>
      </c>
      <c r="E6" s="91"/>
      <c r="F6" s="91"/>
      <c r="G6" s="91"/>
      <c r="H6" s="91"/>
      <c r="I6" s="92"/>
    </row>
    <row r="7" spans="2:9" ht="15.75" thickBot="1" x14ac:dyDescent="0.3">
      <c r="B7" s="78" t="s">
        <v>3</v>
      </c>
      <c r="C7" s="79"/>
      <c r="D7" s="80" t="s">
        <v>213</v>
      </c>
      <c r="E7" s="81"/>
      <c r="F7" s="81"/>
      <c r="G7" s="81"/>
      <c r="H7" s="81"/>
      <c r="I7" s="82"/>
    </row>
    <row r="9" spans="2:9" x14ac:dyDescent="0.25">
      <c r="B9" s="11" t="s">
        <v>4</v>
      </c>
      <c r="C9" s="11" t="s">
        <v>167</v>
      </c>
      <c r="D9" s="11" t="s">
        <v>5</v>
      </c>
      <c r="E9" s="2" t="s">
        <v>7</v>
      </c>
      <c r="G9" s="97" t="s">
        <v>9</v>
      </c>
      <c r="H9" s="97"/>
      <c r="I9" s="4">
        <v>14</v>
      </c>
    </row>
    <row r="10" spans="2:9" x14ac:dyDescent="0.25">
      <c r="B10" s="34">
        <v>1</v>
      </c>
      <c r="C10" s="34" t="s">
        <v>129</v>
      </c>
      <c r="D10" s="34" t="s">
        <v>15</v>
      </c>
      <c r="E10" s="2">
        <v>2.79</v>
      </c>
    </row>
    <row r="11" spans="2:9" x14ac:dyDescent="0.25">
      <c r="B11" s="34">
        <f>B10+1</f>
        <v>2</v>
      </c>
      <c r="C11" s="34" t="s">
        <v>140</v>
      </c>
      <c r="D11" s="34" t="s">
        <v>15</v>
      </c>
      <c r="E11" s="2">
        <v>2.99</v>
      </c>
    </row>
    <row r="12" spans="2:9" x14ac:dyDescent="0.25">
      <c r="B12" s="34">
        <f t="shared" ref="B12:B46" si="0">B11+1</f>
        <v>3</v>
      </c>
      <c r="C12" s="34" t="s">
        <v>141</v>
      </c>
      <c r="D12" s="34" t="s">
        <v>16</v>
      </c>
      <c r="E12" s="2">
        <v>2.99</v>
      </c>
    </row>
    <row r="13" spans="2:9" x14ac:dyDescent="0.25">
      <c r="B13" s="34">
        <f t="shared" si="0"/>
        <v>4</v>
      </c>
      <c r="C13" s="34" t="s">
        <v>197</v>
      </c>
      <c r="D13" s="34" t="s">
        <v>15</v>
      </c>
      <c r="E13" s="2">
        <v>27.99</v>
      </c>
    </row>
    <row r="14" spans="2:9" x14ac:dyDescent="0.25">
      <c r="B14" s="34">
        <f t="shared" si="0"/>
        <v>5</v>
      </c>
      <c r="C14" s="34" t="s">
        <v>198</v>
      </c>
      <c r="D14" s="34" t="s">
        <v>15</v>
      </c>
      <c r="E14" s="2">
        <v>19.39</v>
      </c>
    </row>
    <row r="15" spans="2:9" x14ac:dyDescent="0.25">
      <c r="B15" s="34">
        <f t="shared" si="0"/>
        <v>6</v>
      </c>
      <c r="C15" s="34" t="s">
        <v>142</v>
      </c>
      <c r="D15" s="34" t="s">
        <v>15</v>
      </c>
      <c r="E15" s="2">
        <v>3.79</v>
      </c>
    </row>
    <row r="16" spans="2:9" x14ac:dyDescent="0.25">
      <c r="B16" s="34">
        <f t="shared" si="0"/>
        <v>7</v>
      </c>
      <c r="C16" s="34" t="s">
        <v>143</v>
      </c>
      <c r="D16" s="34" t="s">
        <v>15</v>
      </c>
      <c r="E16" s="2">
        <v>3.99</v>
      </c>
    </row>
    <row r="17" spans="2:5" x14ac:dyDescent="0.25">
      <c r="B17" s="34">
        <f t="shared" si="0"/>
        <v>8</v>
      </c>
      <c r="C17" s="34" t="s">
        <v>144</v>
      </c>
      <c r="D17" s="34" t="s">
        <v>15</v>
      </c>
      <c r="E17" s="2">
        <v>3.99</v>
      </c>
    </row>
    <row r="18" spans="2:5" x14ac:dyDescent="0.25">
      <c r="B18" s="34">
        <f t="shared" si="0"/>
        <v>9</v>
      </c>
      <c r="C18" s="34" t="s">
        <v>145</v>
      </c>
      <c r="D18" s="34" t="s">
        <v>15</v>
      </c>
      <c r="E18" s="2">
        <v>2.4900000000000002</v>
      </c>
    </row>
    <row r="19" spans="2:5" x14ac:dyDescent="0.25">
      <c r="B19" s="34">
        <f t="shared" si="0"/>
        <v>10</v>
      </c>
      <c r="C19" s="34" t="s">
        <v>146</v>
      </c>
      <c r="D19" s="34" t="s">
        <v>15</v>
      </c>
      <c r="E19" s="2">
        <v>3.79</v>
      </c>
    </row>
    <row r="20" spans="2:5" x14ac:dyDescent="0.25">
      <c r="B20" s="34">
        <f t="shared" si="0"/>
        <v>11</v>
      </c>
      <c r="C20" s="34" t="s">
        <v>147</v>
      </c>
      <c r="D20" s="34" t="s">
        <v>15</v>
      </c>
      <c r="E20" s="2">
        <v>25</v>
      </c>
    </row>
    <row r="21" spans="2:5" x14ac:dyDescent="0.25">
      <c r="B21" s="34">
        <f t="shared" si="0"/>
        <v>12</v>
      </c>
      <c r="C21" s="34" t="s">
        <v>148</v>
      </c>
      <c r="D21" s="34" t="s">
        <v>15</v>
      </c>
      <c r="E21" s="2">
        <v>27.99</v>
      </c>
    </row>
    <row r="22" spans="2:5" x14ac:dyDescent="0.25">
      <c r="B22" s="34">
        <f t="shared" si="0"/>
        <v>13</v>
      </c>
      <c r="C22" s="34" t="s">
        <v>149</v>
      </c>
      <c r="D22" s="34" t="s">
        <v>17</v>
      </c>
      <c r="E22" s="2">
        <v>4</v>
      </c>
    </row>
    <row r="23" spans="2:5" x14ac:dyDescent="0.25">
      <c r="B23" s="34">
        <f t="shared" si="0"/>
        <v>14</v>
      </c>
      <c r="C23" s="34" t="s">
        <v>150</v>
      </c>
      <c r="D23" s="34" t="s">
        <v>15</v>
      </c>
      <c r="E23" s="2">
        <v>5.99</v>
      </c>
    </row>
    <row r="24" spans="2:5" x14ac:dyDescent="0.25">
      <c r="B24" s="34">
        <f t="shared" si="0"/>
        <v>15</v>
      </c>
      <c r="C24" s="34" t="s">
        <v>151</v>
      </c>
      <c r="D24" s="34" t="s">
        <v>15</v>
      </c>
      <c r="E24" s="2">
        <v>2.89</v>
      </c>
    </row>
    <row r="25" spans="2:5" x14ac:dyDescent="0.25">
      <c r="B25" s="34">
        <f t="shared" si="0"/>
        <v>16</v>
      </c>
      <c r="C25" s="34" t="s">
        <v>152</v>
      </c>
      <c r="D25" s="34" t="s">
        <v>15</v>
      </c>
      <c r="E25" s="2">
        <v>3.59</v>
      </c>
    </row>
    <row r="26" spans="2:5" x14ac:dyDescent="0.25">
      <c r="B26" s="34">
        <f t="shared" si="0"/>
        <v>17</v>
      </c>
      <c r="C26" s="34" t="s">
        <v>153</v>
      </c>
      <c r="D26" s="34" t="s">
        <v>15</v>
      </c>
      <c r="E26" s="2">
        <v>3</v>
      </c>
    </row>
    <row r="27" spans="2:5" x14ac:dyDescent="0.25">
      <c r="B27" s="34">
        <f t="shared" si="0"/>
        <v>18</v>
      </c>
      <c r="C27" s="34" t="s">
        <v>154</v>
      </c>
      <c r="D27" s="34" t="s">
        <v>15</v>
      </c>
      <c r="E27" s="2">
        <v>11.3</v>
      </c>
    </row>
    <row r="28" spans="2:5" x14ac:dyDescent="0.25">
      <c r="B28" s="34">
        <f t="shared" si="0"/>
        <v>19</v>
      </c>
      <c r="C28" s="34" t="s">
        <v>155</v>
      </c>
      <c r="D28" s="34" t="s">
        <v>15</v>
      </c>
      <c r="E28" s="2">
        <v>7.99</v>
      </c>
    </row>
    <row r="29" spans="2:5" x14ac:dyDescent="0.25">
      <c r="B29" s="34">
        <f t="shared" si="0"/>
        <v>20</v>
      </c>
      <c r="C29" s="5" t="s">
        <v>199</v>
      </c>
      <c r="D29" s="34" t="s">
        <v>15</v>
      </c>
      <c r="E29" s="2">
        <v>65</v>
      </c>
    </row>
    <row r="30" spans="2:5" x14ac:dyDescent="0.25">
      <c r="B30" s="34">
        <f t="shared" si="0"/>
        <v>21</v>
      </c>
      <c r="C30" s="34" t="s">
        <v>156</v>
      </c>
      <c r="D30" s="34" t="s">
        <v>15</v>
      </c>
      <c r="E30" s="2">
        <v>3.49</v>
      </c>
    </row>
    <row r="31" spans="2:5" x14ac:dyDescent="0.25">
      <c r="B31" s="34">
        <f t="shared" si="0"/>
        <v>22</v>
      </c>
      <c r="C31" s="34" t="s">
        <v>157</v>
      </c>
      <c r="D31" s="34" t="s">
        <v>15</v>
      </c>
      <c r="E31" s="2">
        <v>1.59</v>
      </c>
    </row>
    <row r="32" spans="2:5" x14ac:dyDescent="0.25">
      <c r="B32" s="34">
        <f>B31+1</f>
        <v>23</v>
      </c>
      <c r="C32" s="34" t="s">
        <v>158</v>
      </c>
      <c r="D32" s="34" t="s">
        <v>18</v>
      </c>
      <c r="E32" s="2">
        <v>2.39</v>
      </c>
    </row>
    <row r="33" spans="2:5" x14ac:dyDescent="0.25">
      <c r="B33" s="34">
        <f t="shared" si="0"/>
        <v>24</v>
      </c>
      <c r="C33" s="34" t="s">
        <v>159</v>
      </c>
      <c r="D33" s="34" t="s">
        <v>15</v>
      </c>
      <c r="E33" s="2">
        <v>1.39</v>
      </c>
    </row>
    <row r="34" spans="2:5" x14ac:dyDescent="0.25">
      <c r="B34" s="34">
        <f t="shared" si="0"/>
        <v>25</v>
      </c>
      <c r="C34" s="34" t="s">
        <v>168</v>
      </c>
      <c r="D34" s="34" t="s">
        <v>15</v>
      </c>
      <c r="E34" s="2">
        <v>1.39</v>
      </c>
    </row>
    <row r="35" spans="2:5" x14ac:dyDescent="0.25">
      <c r="B35" s="34">
        <f t="shared" si="0"/>
        <v>26</v>
      </c>
      <c r="C35" s="34" t="s">
        <v>169</v>
      </c>
      <c r="D35" s="34" t="s">
        <v>15</v>
      </c>
      <c r="E35" s="2">
        <v>7.49</v>
      </c>
    </row>
    <row r="36" spans="2:5" x14ac:dyDescent="0.25">
      <c r="B36" s="34">
        <f t="shared" si="0"/>
        <v>27</v>
      </c>
      <c r="C36" s="34" t="s">
        <v>201</v>
      </c>
      <c r="D36" s="34" t="s">
        <v>15</v>
      </c>
      <c r="E36" s="2" t="s">
        <v>97</v>
      </c>
    </row>
    <row r="37" spans="2:5" x14ac:dyDescent="0.25">
      <c r="B37" s="34">
        <f t="shared" si="0"/>
        <v>28</v>
      </c>
      <c r="C37" s="5" t="s">
        <v>200</v>
      </c>
      <c r="D37" s="34" t="s">
        <v>15</v>
      </c>
      <c r="E37" s="2">
        <v>32.979999999999997</v>
      </c>
    </row>
    <row r="38" spans="2:5" x14ac:dyDescent="0.25">
      <c r="B38" s="34">
        <f t="shared" si="0"/>
        <v>29</v>
      </c>
      <c r="C38" s="34" t="s">
        <v>160</v>
      </c>
      <c r="D38" s="34" t="s">
        <v>15</v>
      </c>
      <c r="E38" s="2">
        <v>20.2</v>
      </c>
    </row>
    <row r="39" spans="2:5" x14ac:dyDescent="0.25">
      <c r="B39" s="34">
        <f t="shared" si="0"/>
        <v>30</v>
      </c>
      <c r="C39" s="34" t="s">
        <v>202</v>
      </c>
      <c r="D39" s="34" t="s">
        <v>15</v>
      </c>
      <c r="E39" s="2">
        <v>7.89</v>
      </c>
    </row>
    <row r="40" spans="2:5" x14ac:dyDescent="0.25">
      <c r="B40" s="34">
        <f t="shared" si="0"/>
        <v>31</v>
      </c>
      <c r="C40" s="34" t="s">
        <v>203</v>
      </c>
      <c r="D40" s="34" t="s">
        <v>19</v>
      </c>
      <c r="E40" s="2">
        <v>22.5</v>
      </c>
    </row>
    <row r="41" spans="2:5" x14ac:dyDescent="0.25">
      <c r="B41" s="34">
        <f t="shared" si="0"/>
        <v>32</v>
      </c>
      <c r="C41" s="34" t="s">
        <v>161</v>
      </c>
      <c r="D41" s="34" t="s">
        <v>19</v>
      </c>
      <c r="E41" s="2">
        <v>2.79</v>
      </c>
    </row>
    <row r="42" spans="2:5" x14ac:dyDescent="0.25">
      <c r="B42" s="34">
        <f t="shared" si="0"/>
        <v>33</v>
      </c>
      <c r="C42" s="34" t="s">
        <v>162</v>
      </c>
      <c r="D42" s="34" t="s">
        <v>19</v>
      </c>
      <c r="E42" s="2">
        <v>15</v>
      </c>
    </row>
    <row r="43" spans="2:5" x14ac:dyDescent="0.25">
      <c r="B43" s="34">
        <f t="shared" si="0"/>
        <v>34</v>
      </c>
      <c r="C43" s="34" t="s">
        <v>163</v>
      </c>
      <c r="D43" s="34" t="s">
        <v>19</v>
      </c>
      <c r="E43" s="2">
        <v>3.79</v>
      </c>
    </row>
    <row r="44" spans="2:5" x14ac:dyDescent="0.25">
      <c r="B44" s="34">
        <f t="shared" si="0"/>
        <v>35</v>
      </c>
      <c r="C44" s="34" t="s">
        <v>164</v>
      </c>
      <c r="D44" s="34" t="s">
        <v>196</v>
      </c>
      <c r="E44" s="2">
        <v>3.39</v>
      </c>
    </row>
    <row r="45" spans="2:5" x14ac:dyDescent="0.25">
      <c r="B45" s="34">
        <f t="shared" si="0"/>
        <v>36</v>
      </c>
      <c r="C45" s="34" t="s">
        <v>165</v>
      </c>
      <c r="D45" s="34" t="s">
        <v>19</v>
      </c>
      <c r="E45" s="2">
        <v>9.6</v>
      </c>
    </row>
    <row r="46" spans="2:5" x14ac:dyDescent="0.25">
      <c r="B46" s="34">
        <f t="shared" si="0"/>
        <v>37</v>
      </c>
      <c r="C46" s="34" t="s">
        <v>166</v>
      </c>
      <c r="D46" s="34" t="s">
        <v>19</v>
      </c>
      <c r="E46" s="2">
        <v>8.99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election activeCell="E15" sqref="E15"/>
    </sheetView>
  </sheetViews>
  <sheetFormatPr defaultRowHeight="15" x14ac:dyDescent="0.25"/>
  <cols>
    <col min="3" max="3" width="35.7109375" customWidth="1"/>
    <col min="4" max="4" width="18.42578125" customWidth="1"/>
    <col min="5" max="5" width="11.7109375" customWidth="1"/>
  </cols>
  <sheetData>
    <row r="1" spans="2:9" ht="15.75" thickBot="1" x14ac:dyDescent="0.3"/>
    <row r="2" spans="2:9" ht="15.75" thickBot="1" x14ac:dyDescent="0.3">
      <c r="B2" s="3" t="s">
        <v>8</v>
      </c>
      <c r="C2" s="95" t="s">
        <v>64</v>
      </c>
      <c r="D2" s="96"/>
    </row>
    <row r="3" spans="2:9" ht="15.75" thickBot="1" x14ac:dyDescent="0.3"/>
    <row r="4" spans="2:9" x14ac:dyDescent="0.25">
      <c r="B4" s="83" t="s">
        <v>0</v>
      </c>
      <c r="C4" s="84"/>
      <c r="D4" s="85" t="s">
        <v>73</v>
      </c>
      <c r="E4" s="86"/>
      <c r="F4" s="86"/>
      <c r="G4" s="86"/>
      <c r="H4" s="86"/>
      <c r="I4" s="87"/>
    </row>
    <row r="5" spans="2:9" x14ac:dyDescent="0.25">
      <c r="B5" s="88" t="s">
        <v>1</v>
      </c>
      <c r="C5" s="89"/>
      <c r="D5" s="90"/>
      <c r="E5" s="91"/>
      <c r="F5" s="91"/>
      <c r="G5" s="91"/>
      <c r="H5" s="91"/>
      <c r="I5" s="92"/>
    </row>
    <row r="6" spans="2:9" x14ac:dyDescent="0.25">
      <c r="B6" s="88" t="s">
        <v>2</v>
      </c>
      <c r="C6" s="89"/>
      <c r="D6" s="90" t="s">
        <v>74</v>
      </c>
      <c r="E6" s="91"/>
      <c r="F6" s="91"/>
      <c r="G6" s="91"/>
      <c r="H6" s="91"/>
      <c r="I6" s="92"/>
    </row>
    <row r="7" spans="2:9" ht="15.75" thickBot="1" x14ac:dyDescent="0.3">
      <c r="B7" s="78" t="s">
        <v>3</v>
      </c>
      <c r="C7" s="79"/>
      <c r="D7" s="80" t="s">
        <v>75</v>
      </c>
      <c r="E7" s="81"/>
      <c r="F7" s="81"/>
      <c r="G7" s="81"/>
      <c r="H7" s="81"/>
      <c r="I7" s="82"/>
    </row>
    <row r="9" spans="2:9" x14ac:dyDescent="0.25">
      <c r="B9" s="11" t="s">
        <v>4</v>
      </c>
      <c r="C9" s="11" t="s">
        <v>167</v>
      </c>
      <c r="D9" s="11" t="s">
        <v>5</v>
      </c>
      <c r="E9" s="2" t="s">
        <v>7</v>
      </c>
      <c r="G9" s="97" t="s">
        <v>9</v>
      </c>
      <c r="H9" s="97"/>
      <c r="I9" s="4">
        <v>15</v>
      </c>
    </row>
    <row r="10" spans="2:9" x14ac:dyDescent="0.25">
      <c r="B10" s="34">
        <v>1</v>
      </c>
      <c r="C10" s="34" t="s">
        <v>129</v>
      </c>
      <c r="D10" s="34" t="s">
        <v>15</v>
      </c>
      <c r="E10" s="2">
        <v>2.5</v>
      </c>
    </row>
    <row r="11" spans="2:9" x14ac:dyDescent="0.25">
      <c r="B11" s="34">
        <f>B10+1</f>
        <v>2</v>
      </c>
      <c r="C11" s="34" t="s">
        <v>140</v>
      </c>
      <c r="D11" s="34" t="s">
        <v>15</v>
      </c>
      <c r="E11" s="2">
        <v>3</v>
      </c>
    </row>
    <row r="12" spans="2:9" x14ac:dyDescent="0.25">
      <c r="B12" s="34">
        <f t="shared" ref="B12:B46" si="0">B11+1</f>
        <v>3</v>
      </c>
      <c r="C12" s="34" t="s">
        <v>141</v>
      </c>
      <c r="D12" s="34" t="s">
        <v>16</v>
      </c>
      <c r="E12" s="2">
        <v>1.5</v>
      </c>
    </row>
    <row r="13" spans="2:9" x14ac:dyDescent="0.25">
      <c r="B13" s="34">
        <f t="shared" si="0"/>
        <v>4</v>
      </c>
      <c r="C13" s="34" t="s">
        <v>197</v>
      </c>
      <c r="D13" s="34" t="s">
        <v>15</v>
      </c>
      <c r="E13" s="2">
        <v>24</v>
      </c>
    </row>
    <row r="14" spans="2:9" x14ac:dyDescent="0.25">
      <c r="B14" s="34">
        <f t="shared" si="0"/>
        <v>5</v>
      </c>
      <c r="C14" s="34" t="s">
        <v>198</v>
      </c>
      <c r="D14" s="34" t="s">
        <v>15</v>
      </c>
      <c r="E14" s="2" t="s">
        <v>97</v>
      </c>
    </row>
    <row r="15" spans="2:9" x14ac:dyDescent="0.25">
      <c r="B15" s="34">
        <f t="shared" si="0"/>
        <v>6</v>
      </c>
      <c r="C15" s="34" t="s">
        <v>142</v>
      </c>
      <c r="D15" s="34" t="s">
        <v>15</v>
      </c>
      <c r="E15" s="2">
        <v>2.5</v>
      </c>
    </row>
    <row r="16" spans="2:9" x14ac:dyDescent="0.25">
      <c r="B16" s="34">
        <f t="shared" si="0"/>
        <v>7</v>
      </c>
      <c r="C16" s="34" t="s">
        <v>143</v>
      </c>
      <c r="D16" s="34" t="s">
        <v>15</v>
      </c>
      <c r="E16" s="2">
        <v>4</v>
      </c>
    </row>
    <row r="17" spans="2:5" x14ac:dyDescent="0.25">
      <c r="B17" s="34">
        <f t="shared" si="0"/>
        <v>8</v>
      </c>
      <c r="C17" s="34" t="s">
        <v>144</v>
      </c>
      <c r="D17" s="34" t="s">
        <v>15</v>
      </c>
      <c r="E17" s="2">
        <v>4.5</v>
      </c>
    </row>
    <row r="18" spans="2:5" x14ac:dyDescent="0.25">
      <c r="B18" s="34">
        <f t="shared" si="0"/>
        <v>9</v>
      </c>
      <c r="C18" s="34" t="s">
        <v>145</v>
      </c>
      <c r="D18" s="34" t="s">
        <v>15</v>
      </c>
      <c r="E18" s="2">
        <v>3.5</v>
      </c>
    </row>
    <row r="19" spans="2:5" x14ac:dyDescent="0.25">
      <c r="B19" s="34">
        <f t="shared" si="0"/>
        <v>10</v>
      </c>
      <c r="C19" s="34" t="s">
        <v>146</v>
      </c>
      <c r="D19" s="34" t="s">
        <v>15</v>
      </c>
      <c r="E19" s="2">
        <v>3.5</v>
      </c>
    </row>
    <row r="20" spans="2:5" x14ac:dyDescent="0.25">
      <c r="B20" s="34">
        <f t="shared" si="0"/>
        <v>11</v>
      </c>
      <c r="C20" s="34" t="s">
        <v>147</v>
      </c>
      <c r="D20" s="34" t="s">
        <v>15</v>
      </c>
      <c r="E20" s="2">
        <v>20</v>
      </c>
    </row>
    <row r="21" spans="2:5" x14ac:dyDescent="0.25">
      <c r="B21" s="34">
        <f t="shared" si="0"/>
        <v>12</v>
      </c>
      <c r="C21" s="34" t="s">
        <v>148</v>
      </c>
      <c r="D21" s="34" t="s">
        <v>15</v>
      </c>
      <c r="E21" s="2">
        <v>18</v>
      </c>
    </row>
    <row r="22" spans="2:5" x14ac:dyDescent="0.25">
      <c r="B22" s="34">
        <f t="shared" si="0"/>
        <v>13</v>
      </c>
      <c r="C22" s="34" t="s">
        <v>149</v>
      </c>
      <c r="D22" s="34" t="s">
        <v>17</v>
      </c>
      <c r="E22" s="2">
        <v>3</v>
      </c>
    </row>
    <row r="23" spans="2:5" x14ac:dyDescent="0.25">
      <c r="B23" s="34">
        <f t="shared" si="0"/>
        <v>14</v>
      </c>
      <c r="C23" s="34" t="s">
        <v>150</v>
      </c>
      <c r="D23" s="34" t="s">
        <v>15</v>
      </c>
      <c r="E23" s="2">
        <v>5</v>
      </c>
    </row>
    <row r="24" spans="2:5" x14ac:dyDescent="0.25">
      <c r="B24" s="34">
        <f t="shared" si="0"/>
        <v>15</v>
      </c>
      <c r="C24" s="34" t="s">
        <v>151</v>
      </c>
      <c r="D24" s="34" t="s">
        <v>15</v>
      </c>
      <c r="E24" s="2">
        <v>2.5</v>
      </c>
    </row>
    <row r="25" spans="2:5" x14ac:dyDescent="0.25">
      <c r="B25" s="34">
        <f t="shared" si="0"/>
        <v>16</v>
      </c>
      <c r="C25" s="34" t="s">
        <v>152</v>
      </c>
      <c r="D25" s="34" t="s">
        <v>15</v>
      </c>
      <c r="E25" s="2">
        <v>3.5</v>
      </c>
    </row>
    <row r="26" spans="2:5" x14ac:dyDescent="0.25">
      <c r="B26" s="34">
        <f t="shared" si="0"/>
        <v>17</v>
      </c>
      <c r="C26" s="34" t="s">
        <v>153</v>
      </c>
      <c r="D26" s="34" t="s">
        <v>15</v>
      </c>
      <c r="E26" s="2">
        <v>6.75</v>
      </c>
    </row>
    <row r="27" spans="2:5" x14ac:dyDescent="0.25">
      <c r="B27" s="34">
        <f t="shared" si="0"/>
        <v>18</v>
      </c>
      <c r="C27" s="34" t="s">
        <v>154</v>
      </c>
      <c r="D27" s="34" t="s">
        <v>15</v>
      </c>
      <c r="E27" s="2">
        <v>0</v>
      </c>
    </row>
    <row r="28" spans="2:5" x14ac:dyDescent="0.25">
      <c r="B28" s="34">
        <f t="shared" si="0"/>
        <v>19</v>
      </c>
      <c r="C28" s="34" t="s">
        <v>155</v>
      </c>
      <c r="D28" s="34" t="s">
        <v>15</v>
      </c>
      <c r="E28" s="2">
        <v>7.5</v>
      </c>
    </row>
    <row r="29" spans="2:5" x14ac:dyDescent="0.25">
      <c r="B29" s="34">
        <f t="shared" si="0"/>
        <v>20</v>
      </c>
      <c r="C29" s="5" t="s">
        <v>199</v>
      </c>
      <c r="D29" s="34" t="s">
        <v>15</v>
      </c>
      <c r="E29" s="2">
        <v>0</v>
      </c>
    </row>
    <row r="30" spans="2:5" x14ac:dyDescent="0.25">
      <c r="B30" s="34">
        <f t="shared" si="0"/>
        <v>21</v>
      </c>
      <c r="C30" s="34" t="s">
        <v>156</v>
      </c>
      <c r="D30" s="34" t="s">
        <v>15</v>
      </c>
      <c r="E30" s="2">
        <v>4.9000000000000004</v>
      </c>
    </row>
    <row r="31" spans="2:5" x14ac:dyDescent="0.25">
      <c r="B31" s="34">
        <f t="shared" si="0"/>
        <v>22</v>
      </c>
      <c r="C31" s="34" t="s">
        <v>157</v>
      </c>
      <c r="D31" s="34" t="s">
        <v>15</v>
      </c>
      <c r="E31" s="2">
        <v>1.9</v>
      </c>
    </row>
    <row r="32" spans="2:5" x14ac:dyDescent="0.25">
      <c r="B32" s="34">
        <f>B31+1</f>
        <v>23</v>
      </c>
      <c r="C32" s="34" t="s">
        <v>158</v>
      </c>
      <c r="D32" s="34" t="s">
        <v>18</v>
      </c>
      <c r="E32" s="2">
        <v>0</v>
      </c>
    </row>
    <row r="33" spans="2:5" x14ac:dyDescent="0.25">
      <c r="B33" s="34">
        <f t="shared" si="0"/>
        <v>24</v>
      </c>
      <c r="C33" s="34" t="s">
        <v>159</v>
      </c>
      <c r="D33" s="34" t="s">
        <v>15</v>
      </c>
      <c r="E33" s="2">
        <v>2.5</v>
      </c>
    </row>
    <row r="34" spans="2:5" x14ac:dyDescent="0.25">
      <c r="B34" s="34">
        <f t="shared" si="0"/>
        <v>25</v>
      </c>
      <c r="C34" s="34" t="s">
        <v>168</v>
      </c>
      <c r="D34" s="34" t="s">
        <v>15</v>
      </c>
      <c r="E34" s="2">
        <v>2.5</v>
      </c>
    </row>
    <row r="35" spans="2:5" x14ac:dyDescent="0.25">
      <c r="B35" s="34">
        <f t="shared" si="0"/>
        <v>26</v>
      </c>
      <c r="C35" s="34" t="s">
        <v>169</v>
      </c>
      <c r="D35" s="34" t="s">
        <v>15</v>
      </c>
      <c r="E35" s="2">
        <v>6</v>
      </c>
    </row>
    <row r="36" spans="2:5" x14ac:dyDescent="0.25">
      <c r="B36" s="34">
        <f t="shared" si="0"/>
        <v>27</v>
      </c>
      <c r="C36" s="34" t="s">
        <v>201</v>
      </c>
      <c r="D36" s="34" t="s">
        <v>15</v>
      </c>
      <c r="E36" s="2">
        <v>0</v>
      </c>
    </row>
    <row r="37" spans="2:5" x14ac:dyDescent="0.25">
      <c r="B37" s="34">
        <f t="shared" si="0"/>
        <v>28</v>
      </c>
      <c r="C37" s="5" t="s">
        <v>200</v>
      </c>
      <c r="D37" s="34" t="s">
        <v>15</v>
      </c>
      <c r="E37" s="2">
        <v>25</v>
      </c>
    </row>
    <row r="38" spans="2:5" x14ac:dyDescent="0.25">
      <c r="B38" s="34">
        <f t="shared" si="0"/>
        <v>29</v>
      </c>
      <c r="C38" s="34" t="s">
        <v>160</v>
      </c>
      <c r="D38" s="34" t="s">
        <v>15</v>
      </c>
      <c r="E38" s="2">
        <v>13.05</v>
      </c>
    </row>
    <row r="39" spans="2:5" x14ac:dyDescent="0.25">
      <c r="B39" s="34">
        <f t="shared" si="0"/>
        <v>30</v>
      </c>
      <c r="C39" s="34" t="s">
        <v>202</v>
      </c>
      <c r="D39" s="34" t="s">
        <v>15</v>
      </c>
      <c r="E39" s="2">
        <v>10</v>
      </c>
    </row>
    <row r="40" spans="2:5" x14ac:dyDescent="0.25">
      <c r="B40" s="34">
        <f t="shared" si="0"/>
        <v>31</v>
      </c>
      <c r="C40" s="34" t="s">
        <v>203</v>
      </c>
      <c r="D40" s="34" t="s">
        <v>19</v>
      </c>
      <c r="E40" s="2">
        <v>0</v>
      </c>
    </row>
    <row r="41" spans="2:5" x14ac:dyDescent="0.25">
      <c r="B41" s="34">
        <f t="shared" si="0"/>
        <v>32</v>
      </c>
      <c r="C41" s="34" t="s">
        <v>161</v>
      </c>
      <c r="D41" s="34" t="s">
        <v>19</v>
      </c>
      <c r="E41" s="2">
        <v>3.5</v>
      </c>
    </row>
    <row r="42" spans="2:5" x14ac:dyDescent="0.25">
      <c r="B42" s="34">
        <f t="shared" si="0"/>
        <v>33</v>
      </c>
      <c r="C42" s="34" t="s">
        <v>162</v>
      </c>
      <c r="D42" s="34" t="s">
        <v>19</v>
      </c>
      <c r="E42" s="2">
        <v>7</v>
      </c>
    </row>
    <row r="43" spans="2:5" x14ac:dyDescent="0.25">
      <c r="B43" s="34">
        <f t="shared" si="0"/>
        <v>34</v>
      </c>
      <c r="C43" s="34" t="s">
        <v>163</v>
      </c>
      <c r="D43" s="34" t="s">
        <v>19</v>
      </c>
      <c r="E43" s="2">
        <v>3.5</v>
      </c>
    </row>
    <row r="44" spans="2:5" x14ac:dyDescent="0.25">
      <c r="B44" s="34">
        <f t="shared" si="0"/>
        <v>35</v>
      </c>
      <c r="C44" s="34" t="s">
        <v>164</v>
      </c>
      <c r="D44" s="34" t="s">
        <v>196</v>
      </c>
      <c r="E44" s="2">
        <v>4</v>
      </c>
    </row>
    <row r="45" spans="2:5" x14ac:dyDescent="0.25">
      <c r="B45" s="34">
        <f t="shared" si="0"/>
        <v>36</v>
      </c>
      <c r="C45" s="34" t="s">
        <v>165</v>
      </c>
      <c r="D45" s="34" t="s">
        <v>19</v>
      </c>
      <c r="E45" s="2">
        <v>8.33</v>
      </c>
    </row>
    <row r="46" spans="2:5" x14ac:dyDescent="0.25">
      <c r="B46" s="34">
        <f t="shared" si="0"/>
        <v>37</v>
      </c>
      <c r="C46" s="34" t="s">
        <v>166</v>
      </c>
      <c r="D46" s="34" t="s">
        <v>19</v>
      </c>
      <c r="E46" s="2">
        <v>10</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237</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34">
        <v>1</v>
      </c>
      <c r="C6" s="34" t="s">
        <v>15</v>
      </c>
      <c r="D6" s="34">
        <v>1</v>
      </c>
      <c r="E6" s="2">
        <f>'itajuba 01'!$E10</f>
        <v>2</v>
      </c>
      <c r="F6" s="2">
        <f>'itajuba 02'!$E10</f>
        <v>2.79</v>
      </c>
      <c r="G6" s="2">
        <f>'itajuba 03'!$E10</f>
        <v>2.5</v>
      </c>
      <c r="H6" s="2">
        <f>AVERAGE($E6:$G6)</f>
        <v>2.4300000000000002</v>
      </c>
      <c r="J6" s="93" t="s">
        <v>111</v>
      </c>
      <c r="K6" s="94"/>
    </row>
    <row r="7" spans="2:17" x14ac:dyDescent="0.25">
      <c r="B7" s="34">
        <f>B6+1</f>
        <v>2</v>
      </c>
      <c r="C7" s="34" t="s">
        <v>15</v>
      </c>
      <c r="D7" s="34">
        <v>1</v>
      </c>
      <c r="E7" s="2">
        <f>'itajuba 01'!$E11</f>
        <v>2.5</v>
      </c>
      <c r="F7" s="2">
        <f>'itajuba 02'!$E11</f>
        <v>3.99</v>
      </c>
      <c r="G7" s="2">
        <f>'itajuba 03'!$E11</f>
        <v>4</v>
      </c>
      <c r="H7" s="2">
        <f t="shared" ref="H7:H42" si="0">AVERAGE($E7:$G7)</f>
        <v>3.4966666666666666</v>
      </c>
      <c r="J7" s="83" t="s">
        <v>0</v>
      </c>
      <c r="K7" s="84"/>
      <c r="L7" s="85" t="s">
        <v>11</v>
      </c>
      <c r="M7" s="86"/>
      <c r="N7" s="86"/>
      <c r="O7" s="86"/>
      <c r="P7" s="86"/>
      <c r="Q7" s="87"/>
    </row>
    <row r="8" spans="2:17" x14ac:dyDescent="0.25">
      <c r="B8" s="34">
        <f t="shared" ref="B8:B42" si="1">B7+1</f>
        <v>3</v>
      </c>
      <c r="C8" s="34" t="s">
        <v>16</v>
      </c>
      <c r="D8" s="34">
        <v>1</v>
      </c>
      <c r="E8" s="2">
        <f>'itajuba 01'!$E12</f>
        <v>0.8</v>
      </c>
      <c r="F8" s="2">
        <f>'itajuba 02'!$E12</f>
        <v>1.79</v>
      </c>
      <c r="G8" s="2">
        <f>'itajuba 03'!$E12</f>
        <v>1</v>
      </c>
      <c r="H8" s="2">
        <f t="shared" si="0"/>
        <v>1.1966666666666665</v>
      </c>
      <c r="J8" s="88" t="s">
        <v>1</v>
      </c>
      <c r="K8" s="89"/>
      <c r="L8" s="90" t="s">
        <v>12</v>
      </c>
      <c r="M8" s="91"/>
      <c r="N8" s="91"/>
      <c r="O8" s="91"/>
      <c r="P8" s="91"/>
      <c r="Q8" s="92"/>
    </row>
    <row r="9" spans="2:17" x14ac:dyDescent="0.25">
      <c r="B9" s="34">
        <f t="shared" si="1"/>
        <v>4</v>
      </c>
      <c r="C9" s="34" t="s">
        <v>15</v>
      </c>
      <c r="D9" s="34">
        <v>1</v>
      </c>
      <c r="E9" s="2">
        <f>'itajuba 01'!$E13</f>
        <v>25</v>
      </c>
      <c r="F9" s="2">
        <f>'itajuba 02'!$E13</f>
        <v>28.99</v>
      </c>
      <c r="G9" s="2">
        <f>'itajuba 03'!$E13</f>
        <v>25</v>
      </c>
      <c r="H9" s="2">
        <f t="shared" si="0"/>
        <v>26.33</v>
      </c>
      <c r="J9" s="88" t="s">
        <v>2</v>
      </c>
      <c r="K9" s="89"/>
      <c r="L9" s="90" t="s">
        <v>13</v>
      </c>
      <c r="M9" s="91"/>
      <c r="N9" s="91"/>
      <c r="O9" s="91"/>
      <c r="P9" s="91"/>
      <c r="Q9" s="92"/>
    </row>
    <row r="10" spans="2:17" ht="15.75" thickBot="1" x14ac:dyDescent="0.3">
      <c r="B10" s="34">
        <f t="shared" si="1"/>
        <v>5</v>
      </c>
      <c r="C10" s="34" t="s">
        <v>15</v>
      </c>
      <c r="D10" s="34">
        <v>1</v>
      </c>
      <c r="E10" s="2" t="str">
        <f>'itajuba 01'!$E14</f>
        <v>-</v>
      </c>
      <c r="F10" s="2">
        <f>'itajuba 02'!$E14</f>
        <v>19.8</v>
      </c>
      <c r="G10" s="2">
        <f>'itajuba 03'!$E14</f>
        <v>21</v>
      </c>
      <c r="H10" s="2">
        <f t="shared" si="0"/>
        <v>20.399999999999999</v>
      </c>
      <c r="J10" s="78" t="s">
        <v>3</v>
      </c>
      <c r="K10" s="79"/>
      <c r="L10" s="80" t="s">
        <v>14</v>
      </c>
      <c r="M10" s="81"/>
      <c r="N10" s="81"/>
      <c r="O10" s="81"/>
      <c r="P10" s="81"/>
      <c r="Q10" s="82"/>
    </row>
    <row r="11" spans="2:17" x14ac:dyDescent="0.25">
      <c r="B11" s="34">
        <f t="shared" si="1"/>
        <v>6</v>
      </c>
      <c r="C11" s="34" t="s">
        <v>15</v>
      </c>
      <c r="D11" s="34">
        <v>1</v>
      </c>
      <c r="E11" s="2">
        <f>'itajuba 01'!$E15</f>
        <v>2.4</v>
      </c>
      <c r="F11" s="2">
        <f>'itajuba 02'!$E15</f>
        <v>3.79</v>
      </c>
      <c r="G11" s="2">
        <f>'itajuba 03'!$E15</f>
        <v>4</v>
      </c>
      <c r="H11" s="2">
        <f t="shared" si="0"/>
        <v>3.3966666666666665</v>
      </c>
    </row>
    <row r="12" spans="2:17" ht="15.75" thickBot="1" x14ac:dyDescent="0.3">
      <c r="B12" s="34">
        <f t="shared" si="1"/>
        <v>7</v>
      </c>
      <c r="C12" s="34" t="s">
        <v>15</v>
      </c>
      <c r="D12" s="34">
        <v>1</v>
      </c>
      <c r="E12" s="2">
        <f>'itajuba 01'!$E16</f>
        <v>3.5</v>
      </c>
      <c r="F12" s="2">
        <f>'itajuba 02'!$E16</f>
        <v>3.99</v>
      </c>
      <c r="G12" s="2">
        <f>'itajuba 03'!$E16</f>
        <v>4</v>
      </c>
      <c r="H12" s="2">
        <f t="shared" si="0"/>
        <v>3.83</v>
      </c>
    </row>
    <row r="13" spans="2:17" ht="16.5" thickBot="1" x14ac:dyDescent="0.3">
      <c r="B13" s="34">
        <f t="shared" si="1"/>
        <v>8</v>
      </c>
      <c r="C13" s="34" t="s">
        <v>15</v>
      </c>
      <c r="D13" s="34">
        <v>1</v>
      </c>
      <c r="E13" s="2">
        <f>'itajuba 01'!$E17</f>
        <v>5.5</v>
      </c>
      <c r="F13" s="2">
        <f>'itajuba 02'!$E17</f>
        <v>5.99</v>
      </c>
      <c r="G13" s="2">
        <f>'itajuba 03'!$E17</f>
        <v>5.5</v>
      </c>
      <c r="H13" s="2">
        <f t="shared" si="0"/>
        <v>5.663333333333334</v>
      </c>
      <c r="J13" s="93" t="s">
        <v>112</v>
      </c>
      <c r="K13" s="94"/>
    </row>
    <row r="14" spans="2:17" x14ac:dyDescent="0.25">
      <c r="B14" s="34">
        <f t="shared" si="1"/>
        <v>9</v>
      </c>
      <c r="C14" s="34" t="s">
        <v>15</v>
      </c>
      <c r="D14" s="34">
        <v>1</v>
      </c>
      <c r="E14" s="2">
        <f>'itajuba 01'!$E18</f>
        <v>3</v>
      </c>
      <c r="F14" s="2">
        <f>'itajuba 02'!$E18</f>
        <v>2.59</v>
      </c>
      <c r="G14" s="2">
        <f>'itajuba 03'!$E18</f>
        <v>3</v>
      </c>
      <c r="H14" s="2">
        <f t="shared" si="0"/>
        <v>2.8633333333333333</v>
      </c>
      <c r="J14" s="83" t="s">
        <v>0</v>
      </c>
      <c r="K14" s="84"/>
      <c r="L14" s="85" t="s">
        <v>20</v>
      </c>
      <c r="M14" s="86"/>
      <c r="N14" s="86"/>
      <c r="O14" s="86"/>
      <c r="P14" s="86"/>
      <c r="Q14" s="87"/>
    </row>
    <row r="15" spans="2:17" x14ac:dyDescent="0.25">
      <c r="B15" s="34">
        <f t="shared" si="1"/>
        <v>10</v>
      </c>
      <c r="C15" s="34" t="s">
        <v>15</v>
      </c>
      <c r="D15" s="34">
        <v>1</v>
      </c>
      <c r="E15" s="2">
        <f>'itajuba 01'!$E19</f>
        <v>3</v>
      </c>
      <c r="F15" s="2">
        <f>'itajuba 02'!$E19</f>
        <v>2.79</v>
      </c>
      <c r="G15" s="2">
        <f>'itajuba 03'!$E19</f>
        <v>3</v>
      </c>
      <c r="H15" s="2">
        <f t="shared" si="0"/>
        <v>2.9299999999999997</v>
      </c>
      <c r="J15" s="88" t="s">
        <v>1</v>
      </c>
      <c r="K15" s="89"/>
      <c r="L15" s="90" t="s">
        <v>21</v>
      </c>
      <c r="M15" s="91"/>
      <c r="N15" s="91"/>
      <c r="O15" s="91"/>
      <c r="P15" s="91"/>
      <c r="Q15" s="92"/>
    </row>
    <row r="16" spans="2:17" x14ac:dyDescent="0.25">
      <c r="B16" s="34">
        <f t="shared" si="1"/>
        <v>11</v>
      </c>
      <c r="C16" s="34" t="s">
        <v>15</v>
      </c>
      <c r="D16" s="34">
        <v>1</v>
      </c>
      <c r="E16" s="2" t="str">
        <f>'itajuba 01'!$E20</f>
        <v>-</v>
      </c>
      <c r="F16" s="2">
        <f>'itajuba 02'!$E20</f>
        <v>34.53</v>
      </c>
      <c r="G16" s="2" t="str">
        <f>'itajuba 03'!$E20</f>
        <v>-</v>
      </c>
      <c r="H16" s="2">
        <f t="shared" si="0"/>
        <v>34.53</v>
      </c>
      <c r="J16" s="88" t="s">
        <v>2</v>
      </c>
      <c r="K16" s="89"/>
      <c r="L16" s="90" t="s">
        <v>22</v>
      </c>
      <c r="M16" s="91"/>
      <c r="N16" s="91"/>
      <c r="O16" s="91"/>
      <c r="P16" s="91"/>
      <c r="Q16" s="92"/>
    </row>
    <row r="17" spans="2:17" ht="15.75" thickBot="1" x14ac:dyDescent="0.3">
      <c r="B17" s="34">
        <f t="shared" si="1"/>
        <v>12</v>
      </c>
      <c r="C17" s="34" t="s">
        <v>15</v>
      </c>
      <c r="D17" s="34">
        <v>1</v>
      </c>
      <c r="E17" s="2" t="str">
        <f>'itajuba 01'!$E21</f>
        <v>-</v>
      </c>
      <c r="F17" s="2">
        <f>'itajuba 02'!$E21</f>
        <v>22.95</v>
      </c>
      <c r="G17" s="2" t="str">
        <f>'itajuba 03'!$E21</f>
        <v>-</v>
      </c>
      <c r="H17" s="2">
        <f t="shared" si="0"/>
        <v>22.95</v>
      </c>
      <c r="J17" s="78" t="s">
        <v>3</v>
      </c>
      <c r="K17" s="79"/>
      <c r="L17" s="80" t="s">
        <v>23</v>
      </c>
      <c r="M17" s="81"/>
      <c r="N17" s="81"/>
      <c r="O17" s="81"/>
      <c r="P17" s="81"/>
      <c r="Q17" s="82"/>
    </row>
    <row r="18" spans="2:17" x14ac:dyDescent="0.25">
      <c r="B18" s="34">
        <f t="shared" si="1"/>
        <v>13</v>
      </c>
      <c r="C18" s="34" t="s">
        <v>17</v>
      </c>
      <c r="D18" s="34">
        <v>1</v>
      </c>
      <c r="E18" s="2">
        <f>'itajuba 01'!$E22</f>
        <v>3</v>
      </c>
      <c r="F18" s="2">
        <f>'itajuba 02'!$E22</f>
        <v>4.99</v>
      </c>
      <c r="G18" s="2">
        <f>'itajuba 03'!$E22</f>
        <v>2.5</v>
      </c>
      <c r="H18" s="2">
        <f t="shared" si="0"/>
        <v>3.4966666666666666</v>
      </c>
    </row>
    <row r="19" spans="2:17" ht="15.75" thickBot="1" x14ac:dyDescent="0.3">
      <c r="B19" s="34">
        <f t="shared" si="1"/>
        <v>14</v>
      </c>
      <c r="C19" s="34" t="s">
        <v>15</v>
      </c>
      <c r="D19" s="34">
        <v>1</v>
      </c>
      <c r="E19" s="2">
        <f>'itajuba 01'!$E23</f>
        <v>3</v>
      </c>
      <c r="F19" s="2">
        <f>'itajuba 02'!$E23</f>
        <v>2.99</v>
      </c>
      <c r="G19" s="2">
        <f>'itajuba 03'!$E23</f>
        <v>4</v>
      </c>
      <c r="H19" s="2">
        <f t="shared" si="0"/>
        <v>3.33</v>
      </c>
    </row>
    <row r="20" spans="2:17" ht="16.5" thickBot="1" x14ac:dyDescent="0.3">
      <c r="B20" s="34">
        <f t="shared" si="1"/>
        <v>15</v>
      </c>
      <c r="C20" s="34" t="s">
        <v>15</v>
      </c>
      <c r="D20" s="34">
        <v>1</v>
      </c>
      <c r="E20" s="2">
        <f>'itajuba 01'!$E24</f>
        <v>2</v>
      </c>
      <c r="F20" s="2">
        <f>'itajuba 02'!$E24</f>
        <v>2.4900000000000002</v>
      </c>
      <c r="G20" s="2">
        <f>'itajuba 03'!$E24</f>
        <v>2.5</v>
      </c>
      <c r="H20" s="2">
        <f t="shared" si="0"/>
        <v>2.33</v>
      </c>
      <c r="J20" s="93" t="s">
        <v>113</v>
      </c>
      <c r="K20" s="94"/>
    </row>
    <row r="21" spans="2:17" x14ac:dyDescent="0.25">
      <c r="B21" s="34">
        <f t="shared" si="1"/>
        <v>16</v>
      </c>
      <c r="C21" s="34" t="s">
        <v>15</v>
      </c>
      <c r="D21" s="34">
        <v>1</v>
      </c>
      <c r="E21" s="2">
        <f>'itajuba 01'!$E25</f>
        <v>3.5</v>
      </c>
      <c r="F21" s="2">
        <f>'itajuba 02'!$E25</f>
        <v>2.99</v>
      </c>
      <c r="G21" s="2">
        <f>'itajuba 03'!$E25</f>
        <v>3.5</v>
      </c>
      <c r="H21" s="2">
        <f t="shared" si="0"/>
        <v>3.33</v>
      </c>
      <c r="J21" s="83" t="s">
        <v>0</v>
      </c>
      <c r="K21" s="84"/>
      <c r="L21" s="85" t="s">
        <v>24</v>
      </c>
      <c r="M21" s="86"/>
      <c r="N21" s="86"/>
      <c r="O21" s="86"/>
      <c r="P21" s="86"/>
      <c r="Q21" s="87"/>
    </row>
    <row r="22" spans="2:17" x14ac:dyDescent="0.25">
      <c r="B22" s="34">
        <f t="shared" si="1"/>
        <v>17</v>
      </c>
      <c r="C22" s="34" t="s">
        <v>15</v>
      </c>
      <c r="D22" s="34">
        <v>1</v>
      </c>
      <c r="E22" s="2">
        <f>'itajuba 01'!$E26</f>
        <v>1.5</v>
      </c>
      <c r="F22" s="2">
        <f>'itajuba 02'!$E26</f>
        <v>2.4900000000000002</v>
      </c>
      <c r="G22" s="2">
        <f>'itajuba 03'!$E26</f>
        <v>1.5</v>
      </c>
      <c r="H22" s="2">
        <f t="shared" si="0"/>
        <v>1.83</v>
      </c>
      <c r="J22" s="88" t="s">
        <v>1</v>
      </c>
      <c r="K22" s="89"/>
      <c r="L22" s="90"/>
      <c r="M22" s="91"/>
      <c r="N22" s="91"/>
      <c r="O22" s="91"/>
      <c r="P22" s="91"/>
      <c r="Q22" s="92"/>
    </row>
    <row r="23" spans="2:17" x14ac:dyDescent="0.25">
      <c r="B23" s="34">
        <f t="shared" si="1"/>
        <v>18</v>
      </c>
      <c r="C23" s="34" t="s">
        <v>15</v>
      </c>
      <c r="D23" s="34">
        <v>1</v>
      </c>
      <c r="E23" s="2" t="str">
        <f>'itajuba 01'!$E27</f>
        <v>-</v>
      </c>
      <c r="F23" s="2">
        <f>'itajuba 02'!$E27</f>
        <v>23.2</v>
      </c>
      <c r="G23" s="2" t="str">
        <f>'itajuba 03'!$E27</f>
        <v>-</v>
      </c>
      <c r="H23" s="2">
        <f t="shared" si="0"/>
        <v>23.2</v>
      </c>
      <c r="J23" s="88" t="s">
        <v>2</v>
      </c>
      <c r="K23" s="89"/>
      <c r="L23" s="90" t="s">
        <v>26</v>
      </c>
      <c r="M23" s="91"/>
      <c r="N23" s="91"/>
      <c r="O23" s="91"/>
      <c r="P23" s="91"/>
      <c r="Q23" s="92"/>
    </row>
    <row r="24" spans="2:17" ht="15.75" thickBot="1" x14ac:dyDescent="0.3">
      <c r="B24" s="34">
        <f t="shared" si="1"/>
        <v>19</v>
      </c>
      <c r="C24" s="34" t="s">
        <v>15</v>
      </c>
      <c r="D24" s="34">
        <v>1</v>
      </c>
      <c r="E24" s="2" t="str">
        <f>'itajuba 01'!$E28</f>
        <v>-</v>
      </c>
      <c r="F24" s="2">
        <f>'itajuba 02'!$E28</f>
        <v>10.69</v>
      </c>
      <c r="G24" s="2">
        <f>'itajuba 03'!$E28</f>
        <v>11</v>
      </c>
      <c r="H24" s="2">
        <f t="shared" si="0"/>
        <v>10.844999999999999</v>
      </c>
      <c r="J24" s="78" t="s">
        <v>3</v>
      </c>
      <c r="K24" s="79"/>
      <c r="L24" s="80" t="s">
        <v>25</v>
      </c>
      <c r="M24" s="81"/>
      <c r="N24" s="81"/>
      <c r="O24" s="81"/>
      <c r="P24" s="81"/>
      <c r="Q24" s="82"/>
    </row>
    <row r="25" spans="2:17" x14ac:dyDescent="0.25">
      <c r="B25" s="34">
        <f t="shared" si="1"/>
        <v>20</v>
      </c>
      <c r="C25" s="34" t="s">
        <v>15</v>
      </c>
      <c r="D25" s="34">
        <v>1</v>
      </c>
      <c r="E25" s="2" t="str">
        <f>'itajuba 01'!$E29</f>
        <v>-</v>
      </c>
      <c r="F25" s="2">
        <f>'itajuba 02'!$E29</f>
        <v>34.9</v>
      </c>
      <c r="G25" s="2" t="str">
        <f>'itajuba 03'!$E29</f>
        <v>-</v>
      </c>
      <c r="H25" s="2">
        <f t="shared" si="0"/>
        <v>34.9</v>
      </c>
    </row>
    <row r="26" spans="2:17" x14ac:dyDescent="0.25">
      <c r="B26" s="34">
        <f t="shared" si="1"/>
        <v>21</v>
      </c>
      <c r="C26" s="34" t="s">
        <v>15</v>
      </c>
      <c r="D26" s="34">
        <v>1</v>
      </c>
      <c r="E26" s="2">
        <f>'itajuba 01'!$E30</f>
        <v>3.9</v>
      </c>
      <c r="F26" s="2">
        <f>'itajuba 02'!$E30</f>
        <v>3.99</v>
      </c>
      <c r="G26" s="2">
        <f>'itajuba 03'!$E30</f>
        <v>3.5</v>
      </c>
      <c r="H26" s="2">
        <f t="shared" si="0"/>
        <v>3.7966666666666669</v>
      </c>
    </row>
    <row r="27" spans="2:17" x14ac:dyDescent="0.25">
      <c r="B27" s="34">
        <f t="shared" si="1"/>
        <v>22</v>
      </c>
      <c r="C27" s="34" t="s">
        <v>15</v>
      </c>
      <c r="D27" s="34">
        <v>1</v>
      </c>
      <c r="E27" s="2">
        <f>'itajuba 01'!$E31</f>
        <v>1.99</v>
      </c>
      <c r="F27" s="2">
        <f>'itajuba 02'!$E31</f>
        <v>1.79</v>
      </c>
      <c r="G27" s="2">
        <f>'itajuba 03'!$E31</f>
        <v>2.5</v>
      </c>
      <c r="H27" s="2">
        <f t="shared" si="0"/>
        <v>2.0933333333333333</v>
      </c>
    </row>
    <row r="28" spans="2:17" x14ac:dyDescent="0.25">
      <c r="B28" s="34">
        <f t="shared" si="1"/>
        <v>23</v>
      </c>
      <c r="C28" s="34" t="s">
        <v>18</v>
      </c>
      <c r="D28" s="34">
        <v>1</v>
      </c>
      <c r="E28" s="2" t="str">
        <f>'itajuba 01'!$E32</f>
        <v>-</v>
      </c>
      <c r="F28" s="2">
        <f>'itajuba 02'!$E32</f>
        <v>2.35</v>
      </c>
      <c r="G28" s="2" t="str">
        <f>'itajuba 03'!$E32</f>
        <v>-</v>
      </c>
      <c r="H28" s="2">
        <f t="shared" si="0"/>
        <v>2.35</v>
      </c>
    </row>
    <row r="29" spans="2:17" x14ac:dyDescent="0.25">
      <c r="B29" s="34">
        <f t="shared" si="1"/>
        <v>24</v>
      </c>
      <c r="C29" s="34" t="s">
        <v>15</v>
      </c>
      <c r="D29" s="34">
        <v>1</v>
      </c>
      <c r="E29" s="2">
        <f>'itajuba 01'!$E33</f>
        <v>2.5</v>
      </c>
      <c r="F29" s="2">
        <f>'itajuba 02'!$E33</f>
        <v>1.4</v>
      </c>
      <c r="G29" s="2">
        <f>'itajuba 03'!$E33</f>
        <v>2</v>
      </c>
      <c r="H29" s="2">
        <f t="shared" si="0"/>
        <v>1.9666666666666668</v>
      </c>
    </row>
    <row r="30" spans="2:17" x14ac:dyDescent="0.25">
      <c r="B30" s="34">
        <f t="shared" si="1"/>
        <v>25</v>
      </c>
      <c r="C30" s="34" t="s">
        <v>15</v>
      </c>
      <c r="D30" s="34">
        <v>1</v>
      </c>
      <c r="E30" s="2">
        <f>'itajuba 01'!$E34</f>
        <v>2.5</v>
      </c>
      <c r="F30" s="2">
        <f>'itajuba 02'!$E34</f>
        <v>1.4</v>
      </c>
      <c r="G30" s="2">
        <f>'itajuba 03'!$E34</f>
        <v>2</v>
      </c>
      <c r="H30" s="2">
        <f t="shared" si="0"/>
        <v>1.9666666666666668</v>
      </c>
    </row>
    <row r="31" spans="2:17" x14ac:dyDescent="0.25">
      <c r="B31" s="34">
        <f t="shared" si="1"/>
        <v>26</v>
      </c>
      <c r="C31" s="34" t="s">
        <v>15</v>
      </c>
      <c r="D31" s="34">
        <v>1</v>
      </c>
      <c r="E31" s="2">
        <f>'itajuba 01'!$E35</f>
        <v>7.5</v>
      </c>
      <c r="F31" s="2">
        <f>'itajuba 02'!$E35</f>
        <v>6.99</v>
      </c>
      <c r="G31" s="2">
        <f>'itajuba 03'!$E35</f>
        <v>6</v>
      </c>
      <c r="H31" s="2">
        <f t="shared" si="0"/>
        <v>6.830000000000001</v>
      </c>
    </row>
    <row r="32" spans="2:17" x14ac:dyDescent="0.25">
      <c r="B32" s="34">
        <f t="shared" si="1"/>
        <v>27</v>
      </c>
      <c r="C32" s="34" t="s">
        <v>15</v>
      </c>
      <c r="D32" s="34">
        <v>1</v>
      </c>
      <c r="E32" s="2" t="str">
        <f>'itajuba 01'!$E36</f>
        <v>-</v>
      </c>
      <c r="F32" s="2" t="str">
        <f>'itajuba 02'!$E36</f>
        <v>-</v>
      </c>
      <c r="G32" s="2" t="str">
        <f>'itajuba 03'!$E36</f>
        <v>-</v>
      </c>
      <c r="H32" s="2" t="s">
        <v>97</v>
      </c>
    </row>
    <row r="33" spans="2:8" x14ac:dyDescent="0.25">
      <c r="B33" s="34">
        <f t="shared" si="1"/>
        <v>28</v>
      </c>
      <c r="C33" s="34" t="s">
        <v>15</v>
      </c>
      <c r="D33" s="34">
        <v>1</v>
      </c>
      <c r="E33" s="2" t="str">
        <f>'itajuba 01'!$E37</f>
        <v>-</v>
      </c>
      <c r="F33" s="2">
        <f>'itajuba 02'!$E37</f>
        <v>30</v>
      </c>
      <c r="G33" s="2" t="str">
        <f>'itajuba 03'!$E37</f>
        <v>-</v>
      </c>
      <c r="H33" s="2">
        <f t="shared" si="0"/>
        <v>30</v>
      </c>
    </row>
    <row r="34" spans="2:8" x14ac:dyDescent="0.25">
      <c r="B34" s="34">
        <f t="shared" si="1"/>
        <v>29</v>
      </c>
      <c r="C34" s="34" t="s">
        <v>15</v>
      </c>
      <c r="D34" s="34">
        <v>1</v>
      </c>
      <c r="E34" s="2">
        <f>'itajuba 01'!$E38</f>
        <v>13.5</v>
      </c>
      <c r="F34" s="2">
        <f>'itajuba 02'!$E38</f>
        <v>15</v>
      </c>
      <c r="G34" s="2">
        <f>'itajuba 03'!$E38</f>
        <v>12</v>
      </c>
      <c r="H34" s="2">
        <f t="shared" si="0"/>
        <v>13.5</v>
      </c>
    </row>
    <row r="35" spans="2:8" x14ac:dyDescent="0.25">
      <c r="B35" s="34">
        <f t="shared" si="1"/>
        <v>30</v>
      </c>
      <c r="C35" s="34" t="s">
        <v>15</v>
      </c>
      <c r="D35" s="34">
        <v>1</v>
      </c>
      <c r="E35" s="2" t="str">
        <f>'itajuba 01'!$E39</f>
        <v>-</v>
      </c>
      <c r="F35" s="2">
        <f>'itajuba 02'!$E39</f>
        <v>10.99</v>
      </c>
      <c r="G35" s="2">
        <f>'itajuba 03'!$E39</f>
        <v>13</v>
      </c>
      <c r="H35" s="2">
        <f t="shared" si="0"/>
        <v>11.995000000000001</v>
      </c>
    </row>
    <row r="36" spans="2:8" x14ac:dyDescent="0.25">
      <c r="B36" s="34">
        <f t="shared" si="1"/>
        <v>31</v>
      </c>
      <c r="C36" s="34" t="s">
        <v>19</v>
      </c>
      <c r="D36" s="34">
        <v>1</v>
      </c>
      <c r="E36" s="2" t="str">
        <f>'itajuba 01'!$E40</f>
        <v>-</v>
      </c>
      <c r="F36" s="2">
        <f>'itajuba 02'!$E40</f>
        <v>19.899999999999999</v>
      </c>
      <c r="G36" s="2" t="str">
        <f>'itajuba 03'!$E40</f>
        <v>-</v>
      </c>
      <c r="H36" s="2">
        <f t="shared" si="0"/>
        <v>19.899999999999999</v>
      </c>
    </row>
    <row r="37" spans="2:8" x14ac:dyDescent="0.25">
      <c r="B37" s="34">
        <f t="shared" si="1"/>
        <v>32</v>
      </c>
      <c r="C37" s="34" t="s">
        <v>19</v>
      </c>
      <c r="D37" s="34">
        <v>1</v>
      </c>
      <c r="E37" s="2">
        <f>'itajuba 01'!$E41</f>
        <v>2.5</v>
      </c>
      <c r="F37" s="2">
        <f>'itajuba 02'!$E41</f>
        <v>3.19</v>
      </c>
      <c r="G37" s="2">
        <f>'itajuba 03'!$E41</f>
        <v>3</v>
      </c>
      <c r="H37" s="2">
        <f t="shared" si="0"/>
        <v>2.8966666666666665</v>
      </c>
    </row>
    <row r="38" spans="2:8" x14ac:dyDescent="0.25">
      <c r="B38" s="34">
        <f t="shared" si="1"/>
        <v>33</v>
      </c>
      <c r="C38" s="34" t="s">
        <v>19</v>
      </c>
      <c r="D38" s="34">
        <v>1</v>
      </c>
      <c r="E38" s="2" t="str">
        <f>'itajuba 01'!$E42</f>
        <v>-</v>
      </c>
      <c r="F38" s="2">
        <f>'itajuba 02'!$E42</f>
        <v>7.99</v>
      </c>
      <c r="G38" s="2">
        <f>'itajuba 03'!$E42</f>
        <v>12</v>
      </c>
      <c r="H38" s="2">
        <f t="shared" si="0"/>
        <v>9.995000000000001</v>
      </c>
    </row>
    <row r="39" spans="2:8" x14ac:dyDescent="0.25">
      <c r="B39" s="34">
        <f t="shared" si="1"/>
        <v>34</v>
      </c>
      <c r="C39" s="34" t="s">
        <v>19</v>
      </c>
      <c r="D39" s="34">
        <v>1</v>
      </c>
      <c r="E39" s="2">
        <f>'itajuba 01'!$E43</f>
        <v>2.5</v>
      </c>
      <c r="F39" s="2">
        <f>'itajuba 02'!$E43</f>
        <v>5.99</v>
      </c>
      <c r="G39" s="2">
        <f>'itajuba 03'!$E43</f>
        <v>3</v>
      </c>
      <c r="H39" s="2">
        <f t="shared" si="0"/>
        <v>3.83</v>
      </c>
    </row>
    <row r="40" spans="2:8" x14ac:dyDescent="0.25">
      <c r="B40" s="34">
        <f t="shared" si="1"/>
        <v>35</v>
      </c>
      <c r="C40" s="34" t="s">
        <v>196</v>
      </c>
      <c r="D40" s="34">
        <v>1</v>
      </c>
      <c r="E40" s="2">
        <f>'itajuba 01'!$E44</f>
        <v>3</v>
      </c>
      <c r="F40" s="2">
        <f>'itajuba 02'!$E44</f>
        <v>3.99</v>
      </c>
      <c r="G40" s="2">
        <f>'itajuba 03'!$E44</f>
        <v>5</v>
      </c>
      <c r="H40" s="2">
        <f t="shared" si="0"/>
        <v>3.9966666666666666</v>
      </c>
    </row>
    <row r="41" spans="2:8" x14ac:dyDescent="0.25">
      <c r="B41" s="34">
        <f t="shared" si="1"/>
        <v>36</v>
      </c>
      <c r="C41" s="34" t="s">
        <v>19</v>
      </c>
      <c r="D41" s="34">
        <v>1</v>
      </c>
      <c r="E41" s="2">
        <f>'itajuba 01'!$E45</f>
        <v>7.5</v>
      </c>
      <c r="F41" s="2">
        <f>'itajuba 02'!$E45</f>
        <v>10.9</v>
      </c>
      <c r="G41" s="2">
        <f>'itajuba 03'!$E45</f>
        <v>8</v>
      </c>
      <c r="H41" s="2">
        <f t="shared" si="0"/>
        <v>8.7999999999999989</v>
      </c>
    </row>
    <row r="42" spans="2:8" x14ac:dyDescent="0.25">
      <c r="B42" s="34">
        <f t="shared" si="1"/>
        <v>37</v>
      </c>
      <c r="C42" s="34" t="s">
        <v>19</v>
      </c>
      <c r="D42" s="34">
        <v>1</v>
      </c>
      <c r="E42" s="2">
        <f>'itajuba 01'!$E46</f>
        <v>4</v>
      </c>
      <c r="F42" s="2">
        <f>'itajuba 02'!$E46</f>
        <v>8.99</v>
      </c>
      <c r="G42" s="2">
        <f>'itajuba 03'!$E46</f>
        <v>9</v>
      </c>
      <c r="H42" s="2">
        <f t="shared" si="0"/>
        <v>7.330000000000001</v>
      </c>
    </row>
  </sheetData>
  <mergeCells count="28">
    <mergeCell ref="J13:K13"/>
    <mergeCell ref="J7:K7"/>
    <mergeCell ref="L7:Q7"/>
    <mergeCell ref="J8:K8"/>
    <mergeCell ref="L8:Q8"/>
    <mergeCell ref="J9:K9"/>
    <mergeCell ref="L9:Q9"/>
    <mergeCell ref="J10:K10"/>
    <mergeCell ref="L10:Q10"/>
    <mergeCell ref="J6:K6"/>
    <mergeCell ref="B2:H3"/>
    <mergeCell ref="J20:K20"/>
    <mergeCell ref="J14:K14"/>
    <mergeCell ref="L14:Q14"/>
    <mergeCell ref="J15:K15"/>
    <mergeCell ref="L15:Q15"/>
    <mergeCell ref="J16:K16"/>
    <mergeCell ref="L16:Q16"/>
    <mergeCell ref="J17:K17"/>
    <mergeCell ref="L17:Q17"/>
    <mergeCell ref="J24:K24"/>
    <mergeCell ref="L24:Q24"/>
    <mergeCell ref="J21:K21"/>
    <mergeCell ref="L21:Q21"/>
    <mergeCell ref="J22:K22"/>
    <mergeCell ref="L22:Q22"/>
    <mergeCell ref="J23:K23"/>
    <mergeCell ref="L23:Q23"/>
  </mergeCells>
  <pageMargins left="0.511811024" right="0.511811024" top="0.78740157499999996" bottom="0.78740157499999996" header="0.31496062000000002" footer="0.31496062000000002"/>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76</v>
      </c>
      <c r="D2" s="96"/>
    </row>
    <row r="3" spans="2:9" ht="15.75" thickBot="1" x14ac:dyDescent="0.3"/>
    <row r="4" spans="2:9" x14ac:dyDescent="0.25">
      <c r="B4" s="83" t="s">
        <v>0</v>
      </c>
      <c r="C4" s="84"/>
      <c r="D4" s="85" t="s">
        <v>209</v>
      </c>
      <c r="E4" s="86"/>
      <c r="F4" s="86"/>
      <c r="G4" s="86"/>
      <c r="H4" s="86"/>
      <c r="I4" s="87"/>
    </row>
    <row r="5" spans="2:9" x14ac:dyDescent="0.25">
      <c r="B5" s="88" t="s">
        <v>1</v>
      </c>
      <c r="C5" s="89"/>
      <c r="D5" s="90" t="s">
        <v>210</v>
      </c>
      <c r="E5" s="91"/>
      <c r="F5" s="91"/>
      <c r="G5" s="91"/>
      <c r="H5" s="91"/>
      <c r="I5" s="92"/>
    </row>
    <row r="6" spans="2:9" x14ac:dyDescent="0.25">
      <c r="B6" s="88" t="s">
        <v>2</v>
      </c>
      <c r="C6" s="89"/>
      <c r="D6" s="90" t="s">
        <v>211</v>
      </c>
      <c r="E6" s="91"/>
      <c r="F6" s="91"/>
      <c r="G6" s="91"/>
      <c r="H6" s="91"/>
      <c r="I6" s="92"/>
    </row>
    <row r="7" spans="2:9" ht="15.75" thickBot="1" x14ac:dyDescent="0.3">
      <c r="B7" s="78" t="s">
        <v>3</v>
      </c>
      <c r="C7" s="79"/>
      <c r="D7" s="80" t="s">
        <v>212</v>
      </c>
      <c r="E7" s="81"/>
      <c r="F7" s="81"/>
      <c r="G7" s="81"/>
      <c r="H7" s="81"/>
      <c r="I7" s="82"/>
    </row>
    <row r="9" spans="2:9" x14ac:dyDescent="0.25">
      <c r="B9" s="11" t="s">
        <v>4</v>
      </c>
      <c r="C9" s="11" t="s">
        <v>167</v>
      </c>
      <c r="D9" s="11" t="s">
        <v>5</v>
      </c>
      <c r="E9" s="2" t="s">
        <v>7</v>
      </c>
      <c r="G9" s="97" t="s">
        <v>9</v>
      </c>
      <c r="H9" s="97"/>
      <c r="I9" s="4">
        <v>16</v>
      </c>
    </row>
    <row r="10" spans="2:9" x14ac:dyDescent="0.25">
      <c r="B10" s="34">
        <v>1</v>
      </c>
      <c r="C10" s="34" t="s">
        <v>129</v>
      </c>
      <c r="D10" s="34" t="s">
        <v>15</v>
      </c>
      <c r="E10" s="2">
        <v>2.9</v>
      </c>
    </row>
    <row r="11" spans="2:9" x14ac:dyDescent="0.25">
      <c r="B11" s="34">
        <f>B10+1</f>
        <v>2</v>
      </c>
      <c r="C11" s="34" t="s">
        <v>140</v>
      </c>
      <c r="D11" s="34" t="s">
        <v>15</v>
      </c>
      <c r="E11" s="2">
        <v>3.8</v>
      </c>
    </row>
    <row r="12" spans="2:9" x14ac:dyDescent="0.25">
      <c r="B12" s="34">
        <f t="shared" ref="B12:B46" si="0">B11+1</f>
        <v>3</v>
      </c>
      <c r="C12" s="34" t="s">
        <v>141</v>
      </c>
      <c r="D12" s="34" t="s">
        <v>16</v>
      </c>
      <c r="E12" s="2">
        <v>1.9</v>
      </c>
    </row>
    <row r="13" spans="2:9" x14ac:dyDescent="0.25">
      <c r="B13" s="34">
        <f t="shared" si="0"/>
        <v>4</v>
      </c>
      <c r="C13" s="34" t="s">
        <v>197</v>
      </c>
      <c r="D13" s="34" t="s">
        <v>15</v>
      </c>
      <c r="E13" s="2">
        <v>24</v>
      </c>
    </row>
    <row r="14" spans="2:9" x14ac:dyDescent="0.25">
      <c r="B14" s="34">
        <f t="shared" si="0"/>
        <v>5</v>
      </c>
      <c r="C14" s="34" t="s">
        <v>198</v>
      </c>
      <c r="D14" s="34" t="s">
        <v>15</v>
      </c>
      <c r="E14" s="2" t="s">
        <v>97</v>
      </c>
    </row>
    <row r="15" spans="2:9" x14ac:dyDescent="0.25">
      <c r="B15" s="34">
        <f t="shared" si="0"/>
        <v>6</v>
      </c>
      <c r="C15" s="34" t="s">
        <v>142</v>
      </c>
      <c r="D15" s="34" t="s">
        <v>15</v>
      </c>
      <c r="E15" s="2">
        <v>2.9</v>
      </c>
    </row>
    <row r="16" spans="2:9" x14ac:dyDescent="0.25">
      <c r="B16" s="34">
        <f t="shared" si="0"/>
        <v>7</v>
      </c>
      <c r="C16" s="34" t="s">
        <v>143</v>
      </c>
      <c r="D16" s="34" t="s">
        <v>15</v>
      </c>
      <c r="E16" s="2">
        <v>3.9</v>
      </c>
    </row>
    <row r="17" spans="2:5" x14ac:dyDescent="0.25">
      <c r="B17" s="34">
        <f t="shared" si="0"/>
        <v>8</v>
      </c>
      <c r="C17" s="34" t="s">
        <v>144</v>
      </c>
      <c r="D17" s="34" t="s">
        <v>15</v>
      </c>
      <c r="E17" s="2">
        <v>4.9000000000000004</v>
      </c>
    </row>
    <row r="18" spans="2:5" x14ac:dyDescent="0.25">
      <c r="B18" s="34">
        <f t="shared" si="0"/>
        <v>9</v>
      </c>
      <c r="C18" s="34" t="s">
        <v>145</v>
      </c>
      <c r="D18" s="34" t="s">
        <v>15</v>
      </c>
      <c r="E18" s="2">
        <v>3.9</v>
      </c>
    </row>
    <row r="19" spans="2:5" x14ac:dyDescent="0.25">
      <c r="B19" s="34">
        <f t="shared" si="0"/>
        <v>10</v>
      </c>
      <c r="C19" s="34" t="s">
        <v>146</v>
      </c>
      <c r="D19" s="34" t="s">
        <v>15</v>
      </c>
      <c r="E19" s="2">
        <v>4.9000000000000004</v>
      </c>
    </row>
    <row r="20" spans="2:5" x14ac:dyDescent="0.25">
      <c r="B20" s="34">
        <f t="shared" si="0"/>
        <v>11</v>
      </c>
      <c r="C20" s="34" t="s">
        <v>147</v>
      </c>
      <c r="D20" s="34" t="s">
        <v>15</v>
      </c>
      <c r="E20" s="2">
        <v>29.75</v>
      </c>
    </row>
    <row r="21" spans="2:5" x14ac:dyDescent="0.25">
      <c r="B21" s="34">
        <f t="shared" si="0"/>
        <v>12</v>
      </c>
      <c r="C21" s="34" t="s">
        <v>148</v>
      </c>
      <c r="D21" s="34" t="s">
        <v>15</v>
      </c>
      <c r="E21" s="2" t="s">
        <v>97</v>
      </c>
    </row>
    <row r="22" spans="2:5" x14ac:dyDescent="0.25">
      <c r="B22" s="34">
        <f t="shared" si="0"/>
        <v>13</v>
      </c>
      <c r="C22" s="34" t="s">
        <v>149</v>
      </c>
      <c r="D22" s="34" t="s">
        <v>17</v>
      </c>
      <c r="E22" s="2">
        <v>2.9</v>
      </c>
    </row>
    <row r="23" spans="2:5" x14ac:dyDescent="0.25">
      <c r="B23" s="34">
        <f t="shared" si="0"/>
        <v>14</v>
      </c>
      <c r="C23" s="34" t="s">
        <v>150</v>
      </c>
      <c r="D23" s="34" t="s">
        <v>15</v>
      </c>
      <c r="E23" s="2">
        <v>5.9</v>
      </c>
    </row>
    <row r="24" spans="2:5" x14ac:dyDescent="0.25">
      <c r="B24" s="34">
        <f t="shared" si="0"/>
        <v>15</v>
      </c>
      <c r="C24" s="34" t="s">
        <v>151</v>
      </c>
      <c r="D24" s="34" t="s">
        <v>15</v>
      </c>
      <c r="E24" s="2">
        <v>4.9000000000000004</v>
      </c>
    </row>
    <row r="25" spans="2:5" x14ac:dyDescent="0.25">
      <c r="B25" s="34">
        <f t="shared" si="0"/>
        <v>16</v>
      </c>
      <c r="C25" s="34" t="s">
        <v>152</v>
      </c>
      <c r="D25" s="34" t="s">
        <v>15</v>
      </c>
      <c r="E25" s="2">
        <v>3.8</v>
      </c>
    </row>
    <row r="26" spans="2:5" x14ac:dyDescent="0.25">
      <c r="B26" s="34">
        <f t="shared" si="0"/>
        <v>17</v>
      </c>
      <c r="C26" s="34" t="s">
        <v>153</v>
      </c>
      <c r="D26" s="34" t="s">
        <v>15</v>
      </c>
      <c r="E26" s="2">
        <v>6</v>
      </c>
    </row>
    <row r="27" spans="2:5" x14ac:dyDescent="0.25">
      <c r="B27" s="34">
        <f t="shared" si="0"/>
        <v>18</v>
      </c>
      <c r="C27" s="34" t="s">
        <v>154</v>
      </c>
      <c r="D27" s="34" t="s">
        <v>15</v>
      </c>
      <c r="E27" s="2">
        <v>20.5</v>
      </c>
    </row>
    <row r="28" spans="2:5" x14ac:dyDescent="0.25">
      <c r="B28" s="34">
        <f t="shared" si="0"/>
        <v>19</v>
      </c>
      <c r="C28" s="34" t="s">
        <v>155</v>
      </c>
      <c r="D28" s="34" t="s">
        <v>15</v>
      </c>
      <c r="E28" s="2">
        <v>7.9</v>
      </c>
    </row>
    <row r="29" spans="2:5" x14ac:dyDescent="0.25">
      <c r="B29" s="34">
        <f t="shared" si="0"/>
        <v>20</v>
      </c>
      <c r="C29" s="5" t="s">
        <v>199</v>
      </c>
      <c r="D29" s="34" t="s">
        <v>15</v>
      </c>
      <c r="E29" s="2" t="s">
        <v>97</v>
      </c>
    </row>
    <row r="30" spans="2:5" x14ac:dyDescent="0.25">
      <c r="B30" s="34">
        <f t="shared" si="0"/>
        <v>21</v>
      </c>
      <c r="C30" s="34" t="s">
        <v>156</v>
      </c>
      <c r="D30" s="34" t="s">
        <v>15</v>
      </c>
      <c r="E30" s="2">
        <v>4.9000000000000004</v>
      </c>
    </row>
    <row r="31" spans="2:5" x14ac:dyDescent="0.25">
      <c r="B31" s="34">
        <f t="shared" si="0"/>
        <v>22</v>
      </c>
      <c r="C31" s="34" t="s">
        <v>157</v>
      </c>
      <c r="D31" s="34" t="s">
        <v>15</v>
      </c>
      <c r="E31" s="2">
        <v>2.9</v>
      </c>
    </row>
    <row r="32" spans="2:5" x14ac:dyDescent="0.25">
      <c r="B32" s="34">
        <f>B31+1</f>
        <v>23</v>
      </c>
      <c r="C32" s="34" t="s">
        <v>158</v>
      </c>
      <c r="D32" s="34" t="s">
        <v>18</v>
      </c>
      <c r="E32" s="2" t="s">
        <v>97</v>
      </c>
    </row>
    <row r="33" spans="2:5" x14ac:dyDescent="0.25">
      <c r="B33" s="34">
        <f t="shared" si="0"/>
        <v>24</v>
      </c>
      <c r="C33" s="34" t="s">
        <v>159</v>
      </c>
      <c r="D33" s="34" t="s">
        <v>15</v>
      </c>
      <c r="E33" s="2">
        <v>3.5</v>
      </c>
    </row>
    <row r="34" spans="2:5" x14ac:dyDescent="0.25">
      <c r="B34" s="34">
        <f t="shared" si="0"/>
        <v>25</v>
      </c>
      <c r="C34" s="34" t="s">
        <v>168</v>
      </c>
      <c r="D34" s="34" t="s">
        <v>15</v>
      </c>
      <c r="E34" s="2">
        <v>3.5</v>
      </c>
    </row>
    <row r="35" spans="2:5" x14ac:dyDescent="0.25">
      <c r="B35" s="34">
        <f t="shared" si="0"/>
        <v>26</v>
      </c>
      <c r="C35" s="34" t="s">
        <v>169</v>
      </c>
      <c r="D35" s="34" t="s">
        <v>15</v>
      </c>
      <c r="E35" s="2">
        <v>8.9</v>
      </c>
    </row>
    <row r="36" spans="2:5" x14ac:dyDescent="0.25">
      <c r="B36" s="34">
        <f t="shared" si="0"/>
        <v>27</v>
      </c>
      <c r="C36" s="34" t="s">
        <v>201</v>
      </c>
      <c r="D36" s="34" t="s">
        <v>15</v>
      </c>
      <c r="E36" s="2" t="s">
        <v>97</v>
      </c>
    </row>
    <row r="37" spans="2:5" x14ac:dyDescent="0.25">
      <c r="B37" s="34">
        <f t="shared" si="0"/>
        <v>28</v>
      </c>
      <c r="C37" s="5" t="s">
        <v>200</v>
      </c>
      <c r="D37" s="34" t="s">
        <v>15</v>
      </c>
      <c r="E37" s="2">
        <v>42</v>
      </c>
    </row>
    <row r="38" spans="2:5" x14ac:dyDescent="0.25">
      <c r="B38" s="34">
        <f t="shared" si="0"/>
        <v>29</v>
      </c>
      <c r="C38" s="34" t="s">
        <v>160</v>
      </c>
      <c r="D38" s="34" t="s">
        <v>15</v>
      </c>
      <c r="E38" s="2">
        <v>16.3</v>
      </c>
    </row>
    <row r="39" spans="2:5" x14ac:dyDescent="0.25">
      <c r="B39" s="34">
        <f t="shared" si="0"/>
        <v>30</v>
      </c>
      <c r="C39" s="34" t="s">
        <v>202</v>
      </c>
      <c r="D39" s="34" t="s">
        <v>15</v>
      </c>
      <c r="E39" s="2">
        <v>12.9</v>
      </c>
    </row>
    <row r="40" spans="2:5" x14ac:dyDescent="0.25">
      <c r="B40" s="34">
        <f t="shared" si="0"/>
        <v>31</v>
      </c>
      <c r="C40" s="34" t="s">
        <v>203</v>
      </c>
      <c r="D40" s="34" t="s">
        <v>19</v>
      </c>
      <c r="E40" s="2">
        <v>19</v>
      </c>
    </row>
    <row r="41" spans="2:5" x14ac:dyDescent="0.25">
      <c r="B41" s="34">
        <f t="shared" si="0"/>
        <v>32</v>
      </c>
      <c r="C41" s="34" t="s">
        <v>161</v>
      </c>
      <c r="D41" s="34" t="s">
        <v>19</v>
      </c>
      <c r="E41" s="2">
        <v>3.9</v>
      </c>
    </row>
    <row r="42" spans="2:5" x14ac:dyDescent="0.25">
      <c r="B42" s="34">
        <f t="shared" si="0"/>
        <v>33</v>
      </c>
      <c r="C42" s="34" t="s">
        <v>162</v>
      </c>
      <c r="D42" s="34" t="s">
        <v>19</v>
      </c>
      <c r="E42" s="2">
        <v>14.9</v>
      </c>
    </row>
    <row r="43" spans="2:5" x14ac:dyDescent="0.25">
      <c r="B43" s="34">
        <f t="shared" si="0"/>
        <v>34</v>
      </c>
      <c r="C43" s="34" t="s">
        <v>163</v>
      </c>
      <c r="D43" s="34" t="s">
        <v>19</v>
      </c>
      <c r="E43" s="2">
        <v>3.9</v>
      </c>
    </row>
    <row r="44" spans="2:5" x14ac:dyDescent="0.25">
      <c r="B44" s="34">
        <f t="shared" si="0"/>
        <v>35</v>
      </c>
      <c r="C44" s="34" t="s">
        <v>164</v>
      </c>
      <c r="D44" s="34" t="s">
        <v>196</v>
      </c>
      <c r="E44" s="2">
        <v>3.9</v>
      </c>
    </row>
    <row r="45" spans="2:5" x14ac:dyDescent="0.25">
      <c r="B45" s="34">
        <f t="shared" si="0"/>
        <v>36</v>
      </c>
      <c r="C45" s="34" t="s">
        <v>165</v>
      </c>
      <c r="D45" s="34" t="s">
        <v>19</v>
      </c>
      <c r="E45" s="2">
        <v>13</v>
      </c>
    </row>
    <row r="46" spans="2:5" x14ac:dyDescent="0.25">
      <c r="B46" s="34">
        <f t="shared" si="0"/>
        <v>37</v>
      </c>
      <c r="C46" s="34" t="s">
        <v>166</v>
      </c>
      <c r="D46" s="34" t="s">
        <v>19</v>
      </c>
      <c r="E46" s="2">
        <v>9.9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76</v>
      </c>
      <c r="D2" s="96"/>
    </row>
    <row r="3" spans="2:9" ht="15.75" thickBot="1" x14ac:dyDescent="0.3"/>
    <row r="4" spans="2:9" x14ac:dyDescent="0.25">
      <c r="B4" s="83" t="s">
        <v>0</v>
      </c>
      <c r="C4" s="84"/>
      <c r="D4" s="85" t="s">
        <v>205</v>
      </c>
      <c r="E4" s="86"/>
      <c r="F4" s="86"/>
      <c r="G4" s="86"/>
      <c r="H4" s="86"/>
      <c r="I4" s="87"/>
    </row>
    <row r="5" spans="2:9" x14ac:dyDescent="0.25">
      <c r="B5" s="88" t="s">
        <v>1</v>
      </c>
      <c r="C5" s="89"/>
      <c r="D5" s="90" t="s">
        <v>206</v>
      </c>
      <c r="E5" s="91"/>
      <c r="F5" s="91"/>
      <c r="G5" s="91"/>
      <c r="H5" s="91"/>
      <c r="I5" s="92"/>
    </row>
    <row r="6" spans="2:9" x14ac:dyDescent="0.25">
      <c r="B6" s="88" t="s">
        <v>2</v>
      </c>
      <c r="C6" s="89"/>
      <c r="D6" s="90" t="s">
        <v>207</v>
      </c>
      <c r="E6" s="91"/>
      <c r="F6" s="91"/>
      <c r="G6" s="91"/>
      <c r="H6" s="91"/>
      <c r="I6" s="92"/>
    </row>
    <row r="7" spans="2:9" ht="15.75" thickBot="1" x14ac:dyDescent="0.3">
      <c r="B7" s="78" t="s">
        <v>3</v>
      </c>
      <c r="C7" s="79"/>
      <c r="D7" s="80" t="s">
        <v>208</v>
      </c>
      <c r="E7" s="81"/>
      <c r="F7" s="81"/>
      <c r="G7" s="81"/>
      <c r="H7" s="81"/>
      <c r="I7" s="82"/>
    </row>
    <row r="9" spans="2:9" x14ac:dyDescent="0.25">
      <c r="B9" s="11" t="s">
        <v>4</v>
      </c>
      <c r="C9" s="11" t="s">
        <v>167</v>
      </c>
      <c r="D9" s="11" t="s">
        <v>5</v>
      </c>
      <c r="E9" s="2" t="s">
        <v>7</v>
      </c>
      <c r="G9" s="98" t="s">
        <v>9</v>
      </c>
      <c r="H9" s="99"/>
      <c r="I9" s="4">
        <v>17</v>
      </c>
    </row>
    <row r="10" spans="2:9" x14ac:dyDescent="0.25">
      <c r="B10" s="11">
        <v>1</v>
      </c>
      <c r="C10" s="11" t="s">
        <v>129</v>
      </c>
      <c r="D10" s="11" t="s">
        <v>15</v>
      </c>
      <c r="E10" s="2">
        <v>6.25</v>
      </c>
    </row>
    <row r="11" spans="2:9" x14ac:dyDescent="0.25">
      <c r="B11" s="11">
        <v>2</v>
      </c>
      <c r="C11" s="11" t="s">
        <v>140</v>
      </c>
      <c r="D11" s="11" t="s">
        <v>15</v>
      </c>
      <c r="E11" s="2">
        <v>5.99</v>
      </c>
    </row>
    <row r="12" spans="2:9" x14ac:dyDescent="0.25">
      <c r="B12" s="1">
        <v>3</v>
      </c>
      <c r="C12" s="11" t="s">
        <v>141</v>
      </c>
      <c r="D12" s="1" t="s">
        <v>16</v>
      </c>
      <c r="E12" s="2">
        <v>1.99</v>
      </c>
    </row>
    <row r="13" spans="2:9" x14ac:dyDescent="0.25">
      <c r="B13" s="1">
        <v>4</v>
      </c>
      <c r="C13" s="11" t="s">
        <v>197</v>
      </c>
      <c r="D13" s="1" t="s">
        <v>15</v>
      </c>
      <c r="E13" s="2">
        <v>9.99</v>
      </c>
    </row>
    <row r="14" spans="2:9" x14ac:dyDescent="0.25">
      <c r="B14" s="1">
        <v>5</v>
      </c>
      <c r="C14" s="11" t="s">
        <v>198</v>
      </c>
      <c r="D14" s="1" t="s">
        <v>15</v>
      </c>
      <c r="E14" s="2">
        <v>21.9</v>
      </c>
    </row>
    <row r="15" spans="2:9" x14ac:dyDescent="0.25">
      <c r="B15" s="1">
        <v>6</v>
      </c>
      <c r="C15" s="11" t="s">
        <v>142</v>
      </c>
      <c r="D15" s="1" t="s">
        <v>15</v>
      </c>
      <c r="E15" s="2">
        <v>3.99</v>
      </c>
    </row>
    <row r="16" spans="2:9" x14ac:dyDescent="0.25">
      <c r="B16" s="1">
        <v>7</v>
      </c>
      <c r="C16" s="11" t="s">
        <v>143</v>
      </c>
      <c r="D16" s="1" t="s">
        <v>15</v>
      </c>
      <c r="E16" s="2">
        <v>4.99</v>
      </c>
    </row>
    <row r="17" spans="2:5" x14ac:dyDescent="0.25">
      <c r="B17" s="1">
        <v>8</v>
      </c>
      <c r="C17" s="11" t="s">
        <v>144</v>
      </c>
      <c r="D17" s="1" t="s">
        <v>15</v>
      </c>
      <c r="E17" s="2">
        <v>5.99</v>
      </c>
    </row>
    <row r="18" spans="2:5" x14ac:dyDescent="0.25">
      <c r="B18" s="1">
        <v>9</v>
      </c>
      <c r="C18" s="11" t="s">
        <v>145</v>
      </c>
      <c r="D18" s="1" t="s">
        <v>15</v>
      </c>
      <c r="E18" s="2">
        <v>3.49</v>
      </c>
    </row>
    <row r="19" spans="2:5" x14ac:dyDescent="0.25">
      <c r="B19" s="1">
        <v>10</v>
      </c>
      <c r="C19" s="11" t="s">
        <v>146</v>
      </c>
      <c r="D19" s="1" t="s">
        <v>15</v>
      </c>
      <c r="E19" s="2">
        <v>3.49</v>
      </c>
    </row>
    <row r="20" spans="2:5" x14ac:dyDescent="0.25">
      <c r="B20" s="1">
        <v>11</v>
      </c>
      <c r="C20" s="11" t="s">
        <v>147</v>
      </c>
      <c r="D20" s="1" t="s">
        <v>15</v>
      </c>
      <c r="E20" s="2">
        <v>24.8</v>
      </c>
    </row>
    <row r="21" spans="2:5" x14ac:dyDescent="0.25">
      <c r="B21" s="1">
        <v>12</v>
      </c>
      <c r="C21" s="11" t="s">
        <v>148</v>
      </c>
      <c r="D21" s="1" t="s">
        <v>15</v>
      </c>
      <c r="E21" s="2" t="s">
        <v>97</v>
      </c>
    </row>
    <row r="22" spans="2:5" x14ac:dyDescent="0.25">
      <c r="B22" s="1">
        <v>13</v>
      </c>
      <c r="C22" s="11" t="s">
        <v>149</v>
      </c>
      <c r="D22" s="1" t="s">
        <v>17</v>
      </c>
      <c r="E22" s="2">
        <v>9.3000000000000007</v>
      </c>
    </row>
    <row r="23" spans="2:5" x14ac:dyDescent="0.25">
      <c r="B23" s="1">
        <v>14</v>
      </c>
      <c r="C23" s="11" t="s">
        <v>150</v>
      </c>
      <c r="D23" s="1" t="s">
        <v>15</v>
      </c>
      <c r="E23" s="2">
        <v>6.99</v>
      </c>
    </row>
    <row r="24" spans="2:5" x14ac:dyDescent="0.25">
      <c r="B24" s="1">
        <v>15</v>
      </c>
      <c r="C24" s="11" t="s">
        <v>151</v>
      </c>
      <c r="D24" s="1" t="s">
        <v>15</v>
      </c>
      <c r="E24" s="2">
        <v>2.99</v>
      </c>
    </row>
    <row r="25" spans="2:5" x14ac:dyDescent="0.25">
      <c r="B25" s="1">
        <v>16</v>
      </c>
      <c r="C25" s="11" t="s">
        <v>152</v>
      </c>
      <c r="D25" s="1" t="s">
        <v>15</v>
      </c>
      <c r="E25" s="2">
        <v>3.99</v>
      </c>
    </row>
    <row r="26" spans="2:5" x14ac:dyDescent="0.25">
      <c r="B26" s="1">
        <v>17</v>
      </c>
      <c r="C26" s="11" t="s">
        <v>153</v>
      </c>
      <c r="D26" s="1" t="s">
        <v>15</v>
      </c>
      <c r="E26" s="2">
        <v>6</v>
      </c>
    </row>
    <row r="27" spans="2:5" x14ac:dyDescent="0.25">
      <c r="B27" s="1">
        <v>18</v>
      </c>
      <c r="C27" s="11" t="s">
        <v>154</v>
      </c>
      <c r="D27" s="1" t="s">
        <v>15</v>
      </c>
      <c r="E27" s="2">
        <v>22.15</v>
      </c>
    </row>
    <row r="28" spans="2:5" x14ac:dyDescent="0.25">
      <c r="B28" s="1">
        <v>19</v>
      </c>
      <c r="C28" s="11" t="s">
        <v>155</v>
      </c>
      <c r="D28" s="1" t="s">
        <v>15</v>
      </c>
      <c r="E28" s="2">
        <v>8.7899999999999991</v>
      </c>
    </row>
    <row r="29" spans="2:5" x14ac:dyDescent="0.25">
      <c r="B29" s="1">
        <v>20</v>
      </c>
      <c r="C29" s="11" t="s">
        <v>199</v>
      </c>
      <c r="D29" s="1" t="s">
        <v>15</v>
      </c>
      <c r="E29" s="2">
        <v>49.95</v>
      </c>
    </row>
    <row r="30" spans="2:5" x14ac:dyDescent="0.25">
      <c r="B30" s="1">
        <v>21</v>
      </c>
      <c r="C30" s="11" t="s">
        <v>156</v>
      </c>
      <c r="D30" s="1" t="s">
        <v>15</v>
      </c>
      <c r="E30" s="2">
        <v>3.99</v>
      </c>
    </row>
    <row r="31" spans="2:5" x14ac:dyDescent="0.25">
      <c r="B31" s="1">
        <v>22</v>
      </c>
      <c r="C31" s="11" t="s">
        <v>157</v>
      </c>
      <c r="D31" s="1" t="s">
        <v>15</v>
      </c>
      <c r="E31" s="2">
        <v>3.99</v>
      </c>
    </row>
    <row r="32" spans="2:5" x14ac:dyDescent="0.25">
      <c r="B32" s="1">
        <v>23</v>
      </c>
      <c r="C32" s="11" t="s">
        <v>158</v>
      </c>
      <c r="D32" s="1" t="s">
        <v>18</v>
      </c>
      <c r="E32" s="2">
        <v>2.95</v>
      </c>
    </row>
    <row r="33" spans="2:5" x14ac:dyDescent="0.25">
      <c r="B33" s="1">
        <v>24</v>
      </c>
      <c r="C33" s="11" t="s">
        <v>159</v>
      </c>
      <c r="D33" s="1" t="s">
        <v>15</v>
      </c>
      <c r="E33" s="2">
        <v>1.99</v>
      </c>
    </row>
    <row r="34" spans="2:5" x14ac:dyDescent="0.25">
      <c r="B34" s="1">
        <v>25</v>
      </c>
      <c r="C34" s="11" t="s">
        <v>168</v>
      </c>
      <c r="D34" s="1" t="s">
        <v>15</v>
      </c>
      <c r="E34" s="2">
        <v>1.99</v>
      </c>
    </row>
    <row r="35" spans="2:5" x14ac:dyDescent="0.25">
      <c r="B35" s="1">
        <v>26</v>
      </c>
      <c r="C35" s="11" t="s">
        <v>169</v>
      </c>
      <c r="D35" s="1" t="s">
        <v>15</v>
      </c>
      <c r="E35" s="2">
        <v>9.99</v>
      </c>
    </row>
    <row r="36" spans="2:5" x14ac:dyDescent="0.25">
      <c r="B36" s="1">
        <v>27</v>
      </c>
      <c r="C36" s="11" t="s">
        <v>201</v>
      </c>
      <c r="D36" s="1" t="s">
        <v>15</v>
      </c>
      <c r="E36" s="2" t="s">
        <v>97</v>
      </c>
    </row>
    <row r="37" spans="2:5" x14ac:dyDescent="0.25">
      <c r="B37" s="1">
        <v>28</v>
      </c>
      <c r="C37" s="11" t="s">
        <v>200</v>
      </c>
      <c r="D37" s="1" t="s">
        <v>15</v>
      </c>
      <c r="E37" s="2" t="s">
        <v>97</v>
      </c>
    </row>
    <row r="38" spans="2:5" x14ac:dyDescent="0.25">
      <c r="B38" s="1">
        <v>29</v>
      </c>
      <c r="C38" s="11" t="s">
        <v>160</v>
      </c>
      <c r="D38" s="1" t="s">
        <v>15</v>
      </c>
      <c r="E38" s="2">
        <v>14.6</v>
      </c>
    </row>
    <row r="39" spans="2:5" x14ac:dyDescent="0.25">
      <c r="B39" s="1">
        <v>30</v>
      </c>
      <c r="C39" s="11" t="s">
        <v>202</v>
      </c>
      <c r="D39" s="1" t="s">
        <v>15</v>
      </c>
      <c r="E39" s="2">
        <v>10.99</v>
      </c>
    </row>
    <row r="40" spans="2:5" x14ac:dyDescent="0.25">
      <c r="B40" s="1">
        <v>31</v>
      </c>
      <c r="C40" s="11" t="s">
        <v>203</v>
      </c>
      <c r="D40" s="1" t="s">
        <v>19</v>
      </c>
      <c r="E40" s="2">
        <v>21</v>
      </c>
    </row>
    <row r="41" spans="2:5" x14ac:dyDescent="0.25">
      <c r="B41" s="34">
        <v>32</v>
      </c>
      <c r="C41" s="34" t="s">
        <v>161</v>
      </c>
      <c r="D41" s="34" t="s">
        <v>19</v>
      </c>
      <c r="E41" s="2">
        <v>3.99</v>
      </c>
    </row>
    <row r="42" spans="2:5" x14ac:dyDescent="0.25">
      <c r="B42" s="34">
        <v>33</v>
      </c>
      <c r="C42" s="34" t="s">
        <v>162</v>
      </c>
      <c r="D42" s="34" t="s">
        <v>19</v>
      </c>
      <c r="E42" s="2">
        <v>7.99</v>
      </c>
    </row>
    <row r="43" spans="2:5" x14ac:dyDescent="0.25">
      <c r="B43" s="34">
        <v>34</v>
      </c>
      <c r="C43" s="34" t="s">
        <v>163</v>
      </c>
      <c r="D43" s="34" t="s">
        <v>19</v>
      </c>
      <c r="E43" s="2">
        <v>2.99</v>
      </c>
    </row>
    <row r="44" spans="2:5" x14ac:dyDescent="0.25">
      <c r="B44" s="34">
        <v>35</v>
      </c>
      <c r="C44" s="34" t="s">
        <v>164</v>
      </c>
      <c r="D44" s="34" t="s">
        <v>196</v>
      </c>
      <c r="E44" s="2">
        <v>3.99</v>
      </c>
    </row>
    <row r="45" spans="2:5" x14ac:dyDescent="0.25">
      <c r="B45" s="34">
        <v>36</v>
      </c>
      <c r="C45" s="34" t="s">
        <v>165</v>
      </c>
      <c r="D45" s="34" t="s">
        <v>19</v>
      </c>
      <c r="E45" s="2">
        <v>17.5</v>
      </c>
    </row>
    <row r="46" spans="2:5" x14ac:dyDescent="0.25">
      <c r="B46" s="34">
        <v>37</v>
      </c>
      <c r="C46" s="34" t="s">
        <v>166</v>
      </c>
      <c r="D46" s="34" t="s">
        <v>19</v>
      </c>
      <c r="E46" s="2">
        <v>11.99</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80" zoomScaleNormal="80" workbookViewId="0"/>
  </sheetViews>
  <sheetFormatPr defaultRowHeight="15" x14ac:dyDescent="0.25"/>
  <cols>
    <col min="3" max="3" width="35.7109375" style="5" customWidth="1"/>
    <col min="4" max="4" width="18.42578125" customWidth="1"/>
    <col min="5" max="5" width="11.7109375" customWidth="1"/>
  </cols>
  <sheetData>
    <row r="1" spans="2:9" ht="15.75" thickBot="1" x14ac:dyDescent="0.3"/>
    <row r="2" spans="2:9" ht="15.75" thickBot="1" x14ac:dyDescent="0.3">
      <c r="B2" s="3" t="s">
        <v>8</v>
      </c>
      <c r="C2" s="95" t="s">
        <v>76</v>
      </c>
      <c r="D2" s="96"/>
    </row>
    <row r="3" spans="2:9" ht="15.75" thickBot="1" x14ac:dyDescent="0.3"/>
    <row r="4" spans="2:9" x14ac:dyDescent="0.25">
      <c r="B4" s="83" t="s">
        <v>0</v>
      </c>
      <c r="C4" s="84"/>
      <c r="D4" s="85" t="s">
        <v>85</v>
      </c>
      <c r="E4" s="86"/>
      <c r="F4" s="86"/>
      <c r="G4" s="86"/>
      <c r="H4" s="86"/>
      <c r="I4" s="87"/>
    </row>
    <row r="5" spans="2:9" x14ac:dyDescent="0.25">
      <c r="B5" s="88" t="s">
        <v>1</v>
      </c>
      <c r="C5" s="89"/>
      <c r="D5" s="90" t="s">
        <v>204</v>
      </c>
      <c r="E5" s="91"/>
      <c r="F5" s="91"/>
      <c r="G5" s="91"/>
      <c r="H5" s="91"/>
      <c r="I5" s="92"/>
    </row>
    <row r="6" spans="2:9" x14ac:dyDescent="0.25">
      <c r="B6" s="88" t="s">
        <v>2</v>
      </c>
      <c r="C6" s="89"/>
      <c r="D6" s="90" t="s">
        <v>87</v>
      </c>
      <c r="E6" s="91"/>
      <c r="F6" s="91"/>
      <c r="G6" s="91"/>
      <c r="H6" s="91"/>
      <c r="I6" s="92"/>
    </row>
    <row r="7" spans="2:9" ht="15.75" thickBot="1" x14ac:dyDescent="0.3">
      <c r="B7" s="78" t="s">
        <v>3</v>
      </c>
      <c r="C7" s="79"/>
      <c r="D7" s="80" t="s">
        <v>86</v>
      </c>
      <c r="E7" s="81"/>
      <c r="F7" s="81"/>
      <c r="G7" s="81"/>
      <c r="H7" s="81"/>
      <c r="I7" s="82"/>
    </row>
    <row r="9" spans="2:9" x14ac:dyDescent="0.25">
      <c r="B9" s="11" t="s">
        <v>4</v>
      </c>
      <c r="C9" s="11" t="s">
        <v>167</v>
      </c>
      <c r="D9" s="11" t="s">
        <v>5</v>
      </c>
      <c r="E9" s="2" t="s">
        <v>7</v>
      </c>
      <c r="G9" s="97" t="s">
        <v>9</v>
      </c>
      <c r="H9" s="97"/>
      <c r="I9" s="4">
        <v>18</v>
      </c>
    </row>
    <row r="10" spans="2:9" x14ac:dyDescent="0.25">
      <c r="B10" s="11">
        <v>1</v>
      </c>
      <c r="C10" s="11" t="s">
        <v>129</v>
      </c>
      <c r="D10" s="11" t="s">
        <v>15</v>
      </c>
      <c r="E10" s="2">
        <v>2.5</v>
      </c>
    </row>
    <row r="11" spans="2:9" x14ac:dyDescent="0.25">
      <c r="B11" s="11">
        <f>B10+1</f>
        <v>2</v>
      </c>
      <c r="C11" s="11" t="s">
        <v>140</v>
      </c>
      <c r="D11" s="11" t="s">
        <v>15</v>
      </c>
      <c r="E11" s="2">
        <v>2.5</v>
      </c>
    </row>
    <row r="12" spans="2:9" x14ac:dyDescent="0.25">
      <c r="B12" s="11">
        <f t="shared" ref="B12:B46" si="0">B11+1</f>
        <v>3</v>
      </c>
      <c r="C12" s="11" t="s">
        <v>141</v>
      </c>
      <c r="D12" s="11" t="s">
        <v>16</v>
      </c>
      <c r="E12" s="2">
        <v>1.5</v>
      </c>
    </row>
    <row r="13" spans="2:9" x14ac:dyDescent="0.25">
      <c r="B13" s="11">
        <f t="shared" si="0"/>
        <v>4</v>
      </c>
      <c r="C13" s="34" t="s">
        <v>197</v>
      </c>
      <c r="D13" s="11" t="s">
        <v>15</v>
      </c>
      <c r="E13" s="2">
        <v>0</v>
      </c>
    </row>
    <row r="14" spans="2:9" x14ac:dyDescent="0.25">
      <c r="B14" s="11">
        <f t="shared" si="0"/>
        <v>5</v>
      </c>
      <c r="C14" s="34" t="s">
        <v>198</v>
      </c>
      <c r="D14" s="11" t="s">
        <v>15</v>
      </c>
      <c r="E14" s="2">
        <v>0</v>
      </c>
    </row>
    <row r="15" spans="2:9" x14ac:dyDescent="0.25">
      <c r="B15" s="11">
        <f t="shared" si="0"/>
        <v>6</v>
      </c>
      <c r="C15" s="11" t="s">
        <v>142</v>
      </c>
      <c r="D15" s="11" t="s">
        <v>15</v>
      </c>
      <c r="E15" s="2">
        <v>2.5</v>
      </c>
    </row>
    <row r="16" spans="2:9" x14ac:dyDescent="0.25">
      <c r="B16" s="11">
        <f t="shared" si="0"/>
        <v>7</v>
      </c>
      <c r="C16" s="11" t="s">
        <v>143</v>
      </c>
      <c r="D16" s="11" t="s">
        <v>15</v>
      </c>
      <c r="E16" s="2">
        <v>4.5</v>
      </c>
    </row>
    <row r="17" spans="2:5" x14ac:dyDescent="0.25">
      <c r="B17" s="11">
        <f t="shared" si="0"/>
        <v>8</v>
      </c>
      <c r="C17" s="11" t="s">
        <v>144</v>
      </c>
      <c r="D17" s="11" t="s">
        <v>15</v>
      </c>
      <c r="E17" s="2">
        <v>2.5</v>
      </c>
    </row>
    <row r="18" spans="2:5" x14ac:dyDescent="0.25">
      <c r="B18" s="11">
        <f t="shared" si="0"/>
        <v>9</v>
      </c>
      <c r="C18" s="11" t="s">
        <v>145</v>
      </c>
      <c r="D18" s="11" t="s">
        <v>15</v>
      </c>
      <c r="E18" s="2">
        <v>3</v>
      </c>
    </row>
    <row r="19" spans="2:5" x14ac:dyDescent="0.25">
      <c r="B19" s="11">
        <f t="shared" si="0"/>
        <v>10</v>
      </c>
      <c r="C19" s="11" t="s">
        <v>146</v>
      </c>
      <c r="D19" s="11" t="s">
        <v>15</v>
      </c>
      <c r="E19" s="2">
        <v>3</v>
      </c>
    </row>
    <row r="20" spans="2:5" x14ac:dyDescent="0.25">
      <c r="B20" s="11">
        <f t="shared" si="0"/>
        <v>11</v>
      </c>
      <c r="C20" s="11" t="s">
        <v>147</v>
      </c>
      <c r="D20" s="34" t="s">
        <v>15</v>
      </c>
      <c r="E20" s="2" t="s">
        <v>97</v>
      </c>
    </row>
    <row r="21" spans="2:5" x14ac:dyDescent="0.25">
      <c r="B21" s="11">
        <f t="shared" si="0"/>
        <v>12</v>
      </c>
      <c r="C21" s="11" t="s">
        <v>148</v>
      </c>
      <c r="D21" s="11" t="s">
        <v>15</v>
      </c>
      <c r="E21" s="2">
        <v>15</v>
      </c>
    </row>
    <row r="22" spans="2:5" x14ac:dyDescent="0.25">
      <c r="B22" s="11">
        <f t="shared" si="0"/>
        <v>13</v>
      </c>
      <c r="C22" s="11" t="s">
        <v>149</v>
      </c>
      <c r="D22" s="11" t="s">
        <v>17</v>
      </c>
      <c r="E22" s="2">
        <v>2.5</v>
      </c>
    </row>
    <row r="23" spans="2:5" x14ac:dyDescent="0.25">
      <c r="B23" s="11">
        <f t="shared" si="0"/>
        <v>14</v>
      </c>
      <c r="C23" s="11" t="s">
        <v>150</v>
      </c>
      <c r="D23" s="11" t="s">
        <v>15</v>
      </c>
      <c r="E23" s="2">
        <v>3.5</v>
      </c>
    </row>
    <row r="24" spans="2:5" x14ac:dyDescent="0.25">
      <c r="B24" s="11">
        <f t="shared" si="0"/>
        <v>15</v>
      </c>
      <c r="C24" s="11" t="s">
        <v>151</v>
      </c>
      <c r="D24" s="11" t="s">
        <v>15</v>
      </c>
      <c r="E24" s="2">
        <v>3</v>
      </c>
    </row>
    <row r="25" spans="2:5" x14ac:dyDescent="0.25">
      <c r="B25" s="11">
        <f t="shared" si="0"/>
        <v>16</v>
      </c>
      <c r="C25" s="11" t="s">
        <v>152</v>
      </c>
      <c r="D25" s="11" t="s">
        <v>15</v>
      </c>
      <c r="E25" s="2">
        <v>2.5</v>
      </c>
    </row>
    <row r="26" spans="2:5" x14ac:dyDescent="0.25">
      <c r="B26" s="11">
        <f t="shared" si="0"/>
        <v>17</v>
      </c>
      <c r="C26" s="11" t="s">
        <v>153</v>
      </c>
      <c r="D26" s="11" t="s">
        <v>15</v>
      </c>
      <c r="E26" s="2">
        <v>2.5</v>
      </c>
    </row>
    <row r="27" spans="2:5" x14ac:dyDescent="0.25">
      <c r="B27" s="11">
        <f t="shared" si="0"/>
        <v>18</v>
      </c>
      <c r="C27" s="11" t="s">
        <v>154</v>
      </c>
      <c r="D27" s="11" t="s">
        <v>15</v>
      </c>
      <c r="E27" s="2" t="s">
        <v>97</v>
      </c>
    </row>
    <row r="28" spans="2:5" x14ac:dyDescent="0.25">
      <c r="B28" s="11">
        <f t="shared" si="0"/>
        <v>19</v>
      </c>
      <c r="C28" s="11" t="s">
        <v>155</v>
      </c>
      <c r="D28" s="11" t="s">
        <v>15</v>
      </c>
      <c r="E28" s="2" t="s">
        <v>97</v>
      </c>
    </row>
    <row r="29" spans="2:5" x14ac:dyDescent="0.25">
      <c r="B29" s="11">
        <f t="shared" si="0"/>
        <v>20</v>
      </c>
      <c r="C29" s="5" t="s">
        <v>199</v>
      </c>
      <c r="D29" s="34" t="s">
        <v>15</v>
      </c>
      <c r="E29" s="2" t="s">
        <v>97</v>
      </c>
    </row>
    <row r="30" spans="2:5" x14ac:dyDescent="0.25">
      <c r="B30" s="11">
        <f t="shared" si="0"/>
        <v>21</v>
      </c>
      <c r="C30" s="11" t="s">
        <v>156</v>
      </c>
      <c r="D30" s="11" t="s">
        <v>15</v>
      </c>
      <c r="E30" s="2">
        <v>3</v>
      </c>
    </row>
    <row r="31" spans="2:5" x14ac:dyDescent="0.25">
      <c r="B31" s="11">
        <f t="shared" si="0"/>
        <v>22</v>
      </c>
      <c r="C31" s="11" t="s">
        <v>157</v>
      </c>
      <c r="D31" s="11" t="s">
        <v>15</v>
      </c>
      <c r="E31" s="2">
        <v>2</v>
      </c>
    </row>
    <row r="32" spans="2:5" x14ac:dyDescent="0.25">
      <c r="B32" s="11">
        <f>B31+1</f>
        <v>23</v>
      </c>
      <c r="C32" s="11" t="s">
        <v>158</v>
      </c>
      <c r="D32" s="11" t="s">
        <v>18</v>
      </c>
      <c r="E32" s="2" t="s">
        <v>97</v>
      </c>
    </row>
    <row r="33" spans="2:5" x14ac:dyDescent="0.25">
      <c r="B33" s="11">
        <f t="shared" si="0"/>
        <v>24</v>
      </c>
      <c r="C33" s="11" t="s">
        <v>159</v>
      </c>
      <c r="D33" s="11" t="s">
        <v>15</v>
      </c>
      <c r="E33" s="2">
        <v>3</v>
      </c>
    </row>
    <row r="34" spans="2:5" x14ac:dyDescent="0.25">
      <c r="B34" s="11">
        <f t="shared" si="0"/>
        <v>25</v>
      </c>
      <c r="C34" s="11" t="s">
        <v>168</v>
      </c>
      <c r="D34" s="11" t="s">
        <v>15</v>
      </c>
      <c r="E34" s="2">
        <v>3</v>
      </c>
    </row>
    <row r="35" spans="2:5" x14ac:dyDescent="0.25">
      <c r="B35" s="11">
        <f t="shared" si="0"/>
        <v>26</v>
      </c>
      <c r="C35" s="11" t="s">
        <v>169</v>
      </c>
      <c r="D35" s="11" t="s">
        <v>15</v>
      </c>
      <c r="E35" s="2">
        <v>5</v>
      </c>
    </row>
    <row r="36" spans="2:5" x14ac:dyDescent="0.25">
      <c r="B36" s="11">
        <f t="shared" si="0"/>
        <v>27</v>
      </c>
      <c r="C36" s="11" t="s">
        <v>201</v>
      </c>
      <c r="D36" s="11" t="s">
        <v>15</v>
      </c>
      <c r="E36" s="2" t="s">
        <v>97</v>
      </c>
    </row>
    <row r="37" spans="2:5" x14ac:dyDescent="0.25">
      <c r="B37" s="11">
        <f t="shared" si="0"/>
        <v>28</v>
      </c>
      <c r="C37" s="5" t="s">
        <v>200</v>
      </c>
      <c r="D37" s="11" t="s">
        <v>15</v>
      </c>
      <c r="E37" s="2">
        <v>25</v>
      </c>
    </row>
    <row r="38" spans="2:5" x14ac:dyDescent="0.25">
      <c r="B38" s="11">
        <f t="shared" si="0"/>
        <v>29</v>
      </c>
      <c r="C38" s="11" t="s">
        <v>160</v>
      </c>
      <c r="D38" s="11" t="s">
        <v>15</v>
      </c>
      <c r="E38" s="2">
        <v>10</v>
      </c>
    </row>
    <row r="39" spans="2:5" x14ac:dyDescent="0.25">
      <c r="B39" s="11">
        <f t="shared" si="0"/>
        <v>30</v>
      </c>
      <c r="C39" s="34" t="s">
        <v>202</v>
      </c>
      <c r="D39" s="11" t="s">
        <v>15</v>
      </c>
      <c r="E39" s="2">
        <v>4</v>
      </c>
    </row>
    <row r="40" spans="2:5" x14ac:dyDescent="0.25">
      <c r="B40" s="11">
        <f t="shared" si="0"/>
        <v>31</v>
      </c>
      <c r="C40" s="34" t="s">
        <v>203</v>
      </c>
      <c r="D40" s="11" t="s">
        <v>19</v>
      </c>
      <c r="E40" s="2" t="s">
        <v>97</v>
      </c>
    </row>
    <row r="41" spans="2:5" x14ac:dyDescent="0.25">
      <c r="B41" s="34">
        <f t="shared" si="0"/>
        <v>32</v>
      </c>
      <c r="C41" s="11" t="s">
        <v>161</v>
      </c>
      <c r="D41" s="34" t="s">
        <v>19</v>
      </c>
      <c r="E41" s="2">
        <v>2.5</v>
      </c>
    </row>
    <row r="42" spans="2:5" x14ac:dyDescent="0.25">
      <c r="B42" s="34">
        <f t="shared" si="0"/>
        <v>33</v>
      </c>
      <c r="C42" s="11" t="s">
        <v>162</v>
      </c>
      <c r="D42" s="34" t="s">
        <v>19</v>
      </c>
      <c r="E42" s="2">
        <v>8</v>
      </c>
    </row>
    <row r="43" spans="2:5" x14ac:dyDescent="0.25">
      <c r="B43" s="34">
        <f t="shared" si="0"/>
        <v>34</v>
      </c>
      <c r="C43" s="11" t="s">
        <v>163</v>
      </c>
      <c r="D43" s="34" t="s">
        <v>19</v>
      </c>
      <c r="E43" s="2">
        <v>2</v>
      </c>
    </row>
    <row r="44" spans="2:5" x14ac:dyDescent="0.25">
      <c r="B44" s="34">
        <f t="shared" si="0"/>
        <v>35</v>
      </c>
      <c r="C44" s="11" t="s">
        <v>164</v>
      </c>
      <c r="D44" s="34" t="s">
        <v>196</v>
      </c>
      <c r="E44" s="2">
        <v>3</v>
      </c>
    </row>
    <row r="45" spans="2:5" x14ac:dyDescent="0.25">
      <c r="B45" s="34">
        <f t="shared" si="0"/>
        <v>36</v>
      </c>
      <c r="C45" s="11" t="s">
        <v>165</v>
      </c>
      <c r="D45" s="34" t="s">
        <v>19</v>
      </c>
      <c r="E45" s="2" t="s">
        <v>97</v>
      </c>
    </row>
    <row r="46" spans="2:5" x14ac:dyDescent="0.25">
      <c r="B46" s="34">
        <f t="shared" si="0"/>
        <v>37</v>
      </c>
      <c r="C46" s="11" t="s">
        <v>166</v>
      </c>
      <c r="D46" s="34" t="s">
        <v>19</v>
      </c>
      <c r="E46" s="2">
        <v>8</v>
      </c>
    </row>
  </sheetData>
  <mergeCells count="10">
    <mergeCell ref="B7:C7"/>
    <mergeCell ref="D7:I7"/>
    <mergeCell ref="G9:H9"/>
    <mergeCell ref="C2:D2"/>
    <mergeCell ref="B4:C4"/>
    <mergeCell ref="D4:I4"/>
    <mergeCell ref="B5:C5"/>
    <mergeCell ref="D5:I5"/>
    <mergeCell ref="B6:C6"/>
    <mergeCell ref="D6:I6"/>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236</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34">
        <v>1</v>
      </c>
      <c r="C6" s="34" t="s">
        <v>15</v>
      </c>
      <c r="D6" s="34">
        <v>1</v>
      </c>
      <c r="E6" s="2">
        <f>'Brazopolis 01'!$E10</f>
        <v>3.5</v>
      </c>
      <c r="F6" s="2">
        <f>'Brazopolis 02'!$E10</f>
        <v>2.95</v>
      </c>
      <c r="G6" s="2">
        <f>'Brazopolis 03'!$E10</f>
        <v>3</v>
      </c>
      <c r="H6" s="2">
        <f>AVERAGE($E6:$G6)</f>
        <v>3.15</v>
      </c>
      <c r="J6" s="93" t="s">
        <v>111</v>
      </c>
      <c r="K6" s="94"/>
    </row>
    <row r="7" spans="2:17" x14ac:dyDescent="0.25">
      <c r="B7" s="34">
        <f>B6+1</f>
        <v>2</v>
      </c>
      <c r="C7" s="34" t="s">
        <v>15</v>
      </c>
      <c r="D7" s="34">
        <v>1</v>
      </c>
      <c r="E7" s="2">
        <f>'Brazopolis 01'!$E11</f>
        <v>4.5</v>
      </c>
      <c r="F7" s="2">
        <f>'Brazopolis 02'!$E11</f>
        <v>3.95</v>
      </c>
      <c r="G7" s="2">
        <f>'Brazopolis 03'!$E11</f>
        <v>4</v>
      </c>
      <c r="H7" s="2">
        <f t="shared" ref="H7:H42" si="0">AVERAGE($E7:$G7)</f>
        <v>4.1499999999999995</v>
      </c>
      <c r="J7" s="83" t="s">
        <v>0</v>
      </c>
      <c r="K7" s="84"/>
      <c r="L7" s="85" t="s">
        <v>28</v>
      </c>
      <c r="M7" s="86"/>
      <c r="N7" s="86"/>
      <c r="O7" s="86"/>
      <c r="P7" s="86"/>
      <c r="Q7" s="87"/>
    </row>
    <row r="8" spans="2:17" x14ac:dyDescent="0.25">
      <c r="B8" s="34">
        <f t="shared" ref="B8:B42" si="1">B7+1</f>
        <v>3</v>
      </c>
      <c r="C8" s="34" t="s">
        <v>16</v>
      </c>
      <c r="D8" s="34">
        <v>1</v>
      </c>
      <c r="E8" s="2">
        <f>'Brazopolis 01'!$E12</f>
        <v>1.5</v>
      </c>
      <c r="F8" s="2">
        <f>'Brazopolis 02'!$E12</f>
        <v>1.5</v>
      </c>
      <c r="G8" s="2">
        <f>'Brazopolis 03'!$E12</f>
        <v>1</v>
      </c>
      <c r="H8" s="2">
        <f t="shared" si="0"/>
        <v>1.3333333333333333</v>
      </c>
      <c r="J8" s="88" t="s">
        <v>1</v>
      </c>
      <c r="K8" s="89"/>
      <c r="L8" s="90" t="s">
        <v>29</v>
      </c>
      <c r="M8" s="91"/>
      <c r="N8" s="91"/>
      <c r="O8" s="91"/>
      <c r="P8" s="91"/>
      <c r="Q8" s="92"/>
    </row>
    <row r="9" spans="2:17" x14ac:dyDescent="0.25">
      <c r="B9" s="34">
        <f t="shared" si="1"/>
        <v>4</v>
      </c>
      <c r="C9" s="34" t="s">
        <v>15</v>
      </c>
      <c r="D9" s="34">
        <v>1</v>
      </c>
      <c r="E9" s="2">
        <f>'Brazopolis 01'!$E13</f>
        <v>24</v>
      </c>
      <c r="F9" s="2">
        <f>'Brazopolis 02'!$E13</f>
        <v>27</v>
      </c>
      <c r="G9" s="2" t="str">
        <f>'Brazopolis 03'!$E13</f>
        <v>-</v>
      </c>
      <c r="H9" s="2">
        <f t="shared" si="0"/>
        <v>25.5</v>
      </c>
      <c r="J9" s="88" t="s">
        <v>2</v>
      </c>
      <c r="K9" s="89"/>
      <c r="L9" s="90" t="s">
        <v>30</v>
      </c>
      <c r="M9" s="91"/>
      <c r="N9" s="91"/>
      <c r="O9" s="91"/>
      <c r="P9" s="91"/>
      <c r="Q9" s="92"/>
    </row>
    <row r="10" spans="2:17" ht="15.75" thickBot="1" x14ac:dyDescent="0.3">
      <c r="B10" s="34">
        <f t="shared" si="1"/>
        <v>5</v>
      </c>
      <c r="C10" s="34" t="s">
        <v>15</v>
      </c>
      <c r="D10" s="34">
        <v>1</v>
      </c>
      <c r="E10" s="2" t="str">
        <f>'Brazopolis 01'!$E14</f>
        <v>-</v>
      </c>
      <c r="F10" s="2" t="str">
        <f>'Brazopolis 02'!$E14</f>
        <v>-</v>
      </c>
      <c r="G10" s="2" t="str">
        <f>'Brazopolis 03'!$E14</f>
        <v>-</v>
      </c>
      <c r="H10" s="2" t="s">
        <v>97</v>
      </c>
      <c r="J10" s="78" t="s">
        <v>3</v>
      </c>
      <c r="K10" s="79"/>
      <c r="L10" s="80" t="s">
        <v>31</v>
      </c>
      <c r="M10" s="81"/>
      <c r="N10" s="81"/>
      <c r="O10" s="81"/>
      <c r="P10" s="81"/>
      <c r="Q10" s="82"/>
    </row>
    <row r="11" spans="2:17" x14ac:dyDescent="0.25">
      <c r="B11" s="34">
        <f t="shared" si="1"/>
        <v>6</v>
      </c>
      <c r="C11" s="34" t="s">
        <v>15</v>
      </c>
      <c r="D11" s="34">
        <v>1</v>
      </c>
      <c r="E11" s="2">
        <f>'Brazopolis 01'!$E15</f>
        <v>3.2</v>
      </c>
      <c r="F11" s="2">
        <f>'Brazopolis 02'!$E15</f>
        <v>2.65</v>
      </c>
      <c r="G11" s="2">
        <f>'Brazopolis 03'!$E15</f>
        <v>4</v>
      </c>
      <c r="H11" s="2">
        <f t="shared" si="0"/>
        <v>3.2833333333333332</v>
      </c>
    </row>
    <row r="12" spans="2:17" ht="15.75" thickBot="1" x14ac:dyDescent="0.3">
      <c r="B12" s="34">
        <f t="shared" si="1"/>
        <v>7</v>
      </c>
      <c r="C12" s="34" t="s">
        <v>15</v>
      </c>
      <c r="D12" s="34">
        <v>1</v>
      </c>
      <c r="E12" s="2">
        <f>'Brazopolis 01'!$E16</f>
        <v>6.5</v>
      </c>
      <c r="F12" s="2">
        <f>'Brazopolis 02'!$E16</f>
        <v>4.95</v>
      </c>
      <c r="G12" s="2">
        <f>'Brazopolis 03'!$E16</f>
        <v>4</v>
      </c>
      <c r="H12" s="2">
        <f t="shared" si="0"/>
        <v>5.1499999999999995</v>
      </c>
    </row>
    <row r="13" spans="2:17" ht="16.5" thickBot="1" x14ac:dyDescent="0.3">
      <c r="B13" s="34">
        <f t="shared" si="1"/>
        <v>8</v>
      </c>
      <c r="C13" s="34" t="s">
        <v>15</v>
      </c>
      <c r="D13" s="34">
        <v>1</v>
      </c>
      <c r="E13" s="2">
        <f>'Brazopolis 01'!$E17</f>
        <v>5.99</v>
      </c>
      <c r="F13" s="2">
        <f>'Brazopolis 02'!$E17</f>
        <v>4.99</v>
      </c>
      <c r="G13" s="2">
        <f>'Brazopolis 03'!$E17</f>
        <v>5</v>
      </c>
      <c r="H13" s="2">
        <f t="shared" si="0"/>
        <v>5.3266666666666671</v>
      </c>
      <c r="J13" s="93" t="s">
        <v>112</v>
      </c>
      <c r="K13" s="94"/>
    </row>
    <row r="14" spans="2:17" x14ac:dyDescent="0.25">
      <c r="B14" s="34">
        <f t="shared" si="1"/>
        <v>9</v>
      </c>
      <c r="C14" s="34" t="s">
        <v>15</v>
      </c>
      <c r="D14" s="34">
        <v>1</v>
      </c>
      <c r="E14" s="2">
        <f>'Brazopolis 01'!$E18</f>
        <v>3.5</v>
      </c>
      <c r="F14" s="2">
        <f>'Brazopolis 02'!$E18</f>
        <v>3.45</v>
      </c>
      <c r="G14" s="2">
        <f>'Brazopolis 03'!$E18</f>
        <v>4</v>
      </c>
      <c r="H14" s="2">
        <f t="shared" si="0"/>
        <v>3.65</v>
      </c>
      <c r="J14" s="83" t="s">
        <v>0</v>
      </c>
      <c r="K14" s="84"/>
      <c r="L14" s="85" t="s">
        <v>32</v>
      </c>
      <c r="M14" s="86"/>
      <c r="N14" s="86"/>
      <c r="O14" s="86"/>
      <c r="P14" s="86"/>
      <c r="Q14" s="87"/>
    </row>
    <row r="15" spans="2:17" x14ac:dyDescent="0.25">
      <c r="B15" s="34">
        <f t="shared" si="1"/>
        <v>10</v>
      </c>
      <c r="C15" s="34" t="s">
        <v>15</v>
      </c>
      <c r="D15" s="34">
        <v>1</v>
      </c>
      <c r="E15" s="2">
        <f>'Brazopolis 01'!$E19</f>
        <v>4.5</v>
      </c>
      <c r="F15" s="2">
        <f>'Brazopolis 02'!$E19</f>
        <v>4.25</v>
      </c>
      <c r="G15" s="2">
        <f>'Brazopolis 03'!$E19</f>
        <v>4</v>
      </c>
      <c r="H15" s="2">
        <f t="shared" si="0"/>
        <v>4.25</v>
      </c>
      <c r="J15" s="88" t="s">
        <v>1</v>
      </c>
      <c r="K15" s="89"/>
      <c r="L15" s="90" t="s">
        <v>33</v>
      </c>
      <c r="M15" s="91"/>
      <c r="N15" s="91"/>
      <c r="O15" s="91"/>
      <c r="P15" s="91"/>
      <c r="Q15" s="92"/>
    </row>
    <row r="16" spans="2:17" x14ac:dyDescent="0.25">
      <c r="B16" s="34">
        <f t="shared" si="1"/>
        <v>11</v>
      </c>
      <c r="C16" s="34" t="s">
        <v>15</v>
      </c>
      <c r="D16" s="34">
        <v>1</v>
      </c>
      <c r="E16" s="2">
        <f>'Brazopolis 01'!$E20</f>
        <v>28.6</v>
      </c>
      <c r="F16" s="2">
        <f>'Brazopolis 02'!$E20</f>
        <v>28.9</v>
      </c>
      <c r="G16" s="2" t="str">
        <f>'Brazopolis 03'!$E20</f>
        <v>-</v>
      </c>
      <c r="H16" s="2">
        <f t="shared" si="0"/>
        <v>28.75</v>
      </c>
      <c r="J16" s="88" t="s">
        <v>2</v>
      </c>
      <c r="K16" s="89"/>
      <c r="L16" s="90" t="s">
        <v>34</v>
      </c>
      <c r="M16" s="91"/>
      <c r="N16" s="91"/>
      <c r="O16" s="91"/>
      <c r="P16" s="91"/>
      <c r="Q16" s="92"/>
    </row>
    <row r="17" spans="2:17" ht="15.75" thickBot="1" x14ac:dyDescent="0.3">
      <c r="B17" s="34">
        <f t="shared" si="1"/>
        <v>12</v>
      </c>
      <c r="C17" s="34" t="s">
        <v>15</v>
      </c>
      <c r="D17" s="34">
        <v>1</v>
      </c>
      <c r="E17" s="2" t="str">
        <f>'Brazopolis 01'!$E21</f>
        <v>-</v>
      </c>
      <c r="F17" s="2" t="str">
        <f>'Brazopolis 02'!$E21</f>
        <v>-</v>
      </c>
      <c r="G17" s="2" t="str">
        <f>'Brazopolis 03'!$E21</f>
        <v>-</v>
      </c>
      <c r="H17" s="2" t="s">
        <v>97</v>
      </c>
      <c r="J17" s="78" t="s">
        <v>3</v>
      </c>
      <c r="K17" s="79"/>
      <c r="L17" s="80" t="s">
        <v>35</v>
      </c>
      <c r="M17" s="81"/>
      <c r="N17" s="81"/>
      <c r="O17" s="81"/>
      <c r="P17" s="81"/>
      <c r="Q17" s="82"/>
    </row>
    <row r="18" spans="2:17" x14ac:dyDescent="0.25">
      <c r="B18" s="34">
        <f t="shared" si="1"/>
        <v>13</v>
      </c>
      <c r="C18" s="34" t="s">
        <v>17</v>
      </c>
      <c r="D18" s="34">
        <v>1</v>
      </c>
      <c r="E18" s="2">
        <f>'Brazopolis 01'!$E22</f>
        <v>4.5</v>
      </c>
      <c r="F18" s="2">
        <f>'Brazopolis 02'!$E22</f>
        <v>2.8</v>
      </c>
      <c r="G18" s="2">
        <f>'Brazopolis 03'!$E22</f>
        <v>3</v>
      </c>
      <c r="H18" s="2">
        <f t="shared" si="0"/>
        <v>3.4333333333333336</v>
      </c>
    </row>
    <row r="19" spans="2:17" ht="15.75" thickBot="1" x14ac:dyDescent="0.3">
      <c r="B19" s="34">
        <f t="shared" si="1"/>
        <v>14</v>
      </c>
      <c r="C19" s="34" t="s">
        <v>15</v>
      </c>
      <c r="D19" s="34">
        <v>1</v>
      </c>
      <c r="E19" s="2">
        <f>'Brazopolis 01'!$E23</f>
        <v>5.99</v>
      </c>
      <c r="F19" s="2">
        <f>'Brazopolis 02'!$E23</f>
        <v>5.95</v>
      </c>
      <c r="G19" s="2">
        <f>'Brazopolis 03'!$E23</f>
        <v>4</v>
      </c>
      <c r="H19" s="2">
        <f t="shared" si="0"/>
        <v>5.3133333333333335</v>
      </c>
    </row>
    <row r="20" spans="2:17" ht="16.5" thickBot="1" x14ac:dyDescent="0.3">
      <c r="B20" s="34">
        <f t="shared" si="1"/>
        <v>15</v>
      </c>
      <c r="C20" s="34" t="s">
        <v>15</v>
      </c>
      <c r="D20" s="34">
        <v>1</v>
      </c>
      <c r="E20" s="2">
        <f>'Brazopolis 01'!$E24</f>
        <v>4.5</v>
      </c>
      <c r="F20" s="2">
        <f>'Brazopolis 02'!$E24</f>
        <v>3.25</v>
      </c>
      <c r="G20" s="2">
        <f>'Brazopolis 03'!$E24</f>
        <v>4</v>
      </c>
      <c r="H20" s="2">
        <f t="shared" si="0"/>
        <v>3.9166666666666665</v>
      </c>
      <c r="J20" s="93" t="s">
        <v>113</v>
      </c>
      <c r="K20" s="94"/>
    </row>
    <row r="21" spans="2:17" x14ac:dyDescent="0.25">
      <c r="B21" s="34">
        <f t="shared" si="1"/>
        <v>16</v>
      </c>
      <c r="C21" s="34" t="s">
        <v>15</v>
      </c>
      <c r="D21" s="34">
        <v>1</v>
      </c>
      <c r="E21" s="2">
        <f>'Brazopolis 01'!$E25</f>
        <v>5</v>
      </c>
      <c r="F21" s="2">
        <f>'Brazopolis 02'!$E25</f>
        <v>4.95</v>
      </c>
      <c r="G21" s="2">
        <f>'Brazopolis 03'!$E25</f>
        <v>3</v>
      </c>
      <c r="H21" s="2">
        <f t="shared" si="0"/>
        <v>4.3166666666666664</v>
      </c>
      <c r="J21" s="83" t="s">
        <v>0</v>
      </c>
      <c r="K21" s="84"/>
      <c r="L21" s="85" t="s">
        <v>24</v>
      </c>
      <c r="M21" s="86"/>
      <c r="N21" s="86"/>
      <c r="O21" s="86"/>
      <c r="P21" s="86"/>
      <c r="Q21" s="87"/>
    </row>
    <row r="22" spans="2:17" x14ac:dyDescent="0.25">
      <c r="B22" s="34">
        <f t="shared" si="1"/>
        <v>17</v>
      </c>
      <c r="C22" s="34" t="s">
        <v>15</v>
      </c>
      <c r="D22" s="34">
        <v>1</v>
      </c>
      <c r="E22" s="2">
        <f>'Brazopolis 01'!$E26</f>
        <v>2</v>
      </c>
      <c r="F22" s="2">
        <f>'Brazopolis 02'!$E26</f>
        <v>1.9</v>
      </c>
      <c r="G22" s="2">
        <f>'Brazopolis 03'!$E26</f>
        <v>1.5</v>
      </c>
      <c r="H22" s="2">
        <f t="shared" si="0"/>
        <v>1.8</v>
      </c>
      <c r="J22" s="88" t="s">
        <v>36</v>
      </c>
      <c r="K22" s="89"/>
      <c r="L22" s="90" t="s">
        <v>37</v>
      </c>
      <c r="M22" s="91"/>
      <c r="N22" s="91"/>
      <c r="O22" s="91"/>
      <c r="P22" s="91"/>
      <c r="Q22" s="92"/>
    </row>
    <row r="23" spans="2:17" x14ac:dyDescent="0.25">
      <c r="B23" s="34">
        <f t="shared" si="1"/>
        <v>18</v>
      </c>
      <c r="C23" s="34" t="s">
        <v>15</v>
      </c>
      <c r="D23" s="34">
        <v>1</v>
      </c>
      <c r="E23" s="2">
        <f>'Brazopolis 01'!$E27</f>
        <v>18.2</v>
      </c>
      <c r="F23" s="2">
        <f>'Brazopolis 02'!$E27</f>
        <v>15.5</v>
      </c>
      <c r="G23" s="2" t="str">
        <f>'Brazopolis 03'!$E27</f>
        <v>-</v>
      </c>
      <c r="H23" s="2">
        <f t="shared" si="0"/>
        <v>16.850000000000001</v>
      </c>
      <c r="J23" s="88" t="s">
        <v>2</v>
      </c>
      <c r="K23" s="89"/>
      <c r="L23" s="90" t="s">
        <v>38</v>
      </c>
      <c r="M23" s="91"/>
      <c r="N23" s="91"/>
      <c r="O23" s="91"/>
      <c r="P23" s="91"/>
      <c r="Q23" s="92"/>
    </row>
    <row r="24" spans="2:17" ht="15.75" thickBot="1" x14ac:dyDescent="0.3">
      <c r="B24" s="34">
        <f t="shared" si="1"/>
        <v>19</v>
      </c>
      <c r="C24" s="34" t="s">
        <v>15</v>
      </c>
      <c r="D24" s="34">
        <v>1</v>
      </c>
      <c r="E24" s="2">
        <f>'Brazopolis 01'!$E28</f>
        <v>11.99</v>
      </c>
      <c r="F24" s="2">
        <f>'Brazopolis 02'!$E28</f>
        <v>9.99</v>
      </c>
      <c r="G24" s="2" t="str">
        <f>'Brazopolis 03'!$E28</f>
        <v>-</v>
      </c>
      <c r="H24" s="2">
        <f t="shared" si="0"/>
        <v>10.99</v>
      </c>
      <c r="J24" s="78" t="s">
        <v>3</v>
      </c>
      <c r="K24" s="79"/>
      <c r="L24" s="80" t="s">
        <v>39</v>
      </c>
      <c r="M24" s="81"/>
      <c r="N24" s="81"/>
      <c r="O24" s="81"/>
      <c r="P24" s="81"/>
      <c r="Q24" s="82"/>
    </row>
    <row r="25" spans="2:17" x14ac:dyDescent="0.25">
      <c r="B25" s="34">
        <f t="shared" si="1"/>
        <v>20</v>
      </c>
      <c r="C25" s="34" t="s">
        <v>15</v>
      </c>
      <c r="D25" s="34">
        <v>1</v>
      </c>
      <c r="E25" s="2" t="str">
        <f>'Brazopolis 01'!$E29</f>
        <v>-</v>
      </c>
      <c r="F25" s="2">
        <f>'Brazopolis 02'!$E29</f>
        <v>17.8</v>
      </c>
      <c r="G25" s="2" t="str">
        <f>'Brazopolis 03'!$E29</f>
        <v>-</v>
      </c>
      <c r="H25" s="2">
        <f t="shared" si="0"/>
        <v>17.8</v>
      </c>
    </row>
    <row r="26" spans="2:17" x14ac:dyDescent="0.25">
      <c r="B26" s="34">
        <f t="shared" si="1"/>
        <v>21</v>
      </c>
      <c r="C26" s="34" t="s">
        <v>15</v>
      </c>
      <c r="D26" s="34">
        <v>1</v>
      </c>
      <c r="E26" s="2">
        <f>'Brazopolis 01'!$E30</f>
        <v>6</v>
      </c>
      <c r="F26" s="2">
        <f>'Brazopolis 02'!$E30</f>
        <v>6.25</v>
      </c>
      <c r="G26" s="2">
        <f>'Brazopolis 03'!$E30</f>
        <v>4</v>
      </c>
      <c r="H26" s="2">
        <f t="shared" si="0"/>
        <v>5.416666666666667</v>
      </c>
    </row>
    <row r="27" spans="2:17" x14ac:dyDescent="0.25">
      <c r="B27" s="34">
        <f t="shared" si="1"/>
        <v>22</v>
      </c>
      <c r="C27" s="34" t="s">
        <v>15</v>
      </c>
      <c r="D27" s="34">
        <v>1</v>
      </c>
      <c r="E27" s="2">
        <f>'Brazopolis 01'!$E31</f>
        <v>2.5</v>
      </c>
      <c r="F27" s="2">
        <f>'Brazopolis 02'!$E31</f>
        <v>2.35</v>
      </c>
      <c r="G27" s="2">
        <f>'Brazopolis 03'!$E31</f>
        <v>1.5</v>
      </c>
      <c r="H27" s="2">
        <f t="shared" si="0"/>
        <v>2.1166666666666667</v>
      </c>
    </row>
    <row r="28" spans="2:17" x14ac:dyDescent="0.25">
      <c r="B28" s="34">
        <f t="shared" si="1"/>
        <v>23</v>
      </c>
      <c r="C28" s="34" t="s">
        <v>18</v>
      </c>
      <c r="D28" s="34">
        <v>1</v>
      </c>
      <c r="E28" s="2">
        <f>'Brazopolis 01'!$E32</f>
        <v>2.4</v>
      </c>
      <c r="F28" s="2">
        <f>'Brazopolis 02'!$E32</f>
        <v>2.2000000000000002</v>
      </c>
      <c r="G28" s="2" t="str">
        <f>'Brazopolis 03'!$E32</f>
        <v>-</v>
      </c>
      <c r="H28" s="2">
        <f t="shared" si="0"/>
        <v>2.2999999999999998</v>
      </c>
    </row>
    <row r="29" spans="2:17" x14ac:dyDescent="0.25">
      <c r="B29" s="34">
        <f t="shared" si="1"/>
        <v>24</v>
      </c>
      <c r="C29" s="34" t="s">
        <v>15</v>
      </c>
      <c r="D29" s="34">
        <v>1</v>
      </c>
      <c r="E29" s="2">
        <f>'Brazopolis 01'!$E33</f>
        <v>3</v>
      </c>
      <c r="F29" s="2" t="str">
        <f>'Brazopolis 02'!$E33</f>
        <v>-</v>
      </c>
      <c r="G29" s="2">
        <f>'Brazopolis 03'!$E33</f>
        <v>2</v>
      </c>
      <c r="H29" s="2">
        <f t="shared" si="0"/>
        <v>2.5</v>
      </c>
    </row>
    <row r="30" spans="2:17" x14ac:dyDescent="0.25">
      <c r="B30" s="34">
        <f t="shared" si="1"/>
        <v>25</v>
      </c>
      <c r="C30" s="34" t="s">
        <v>15</v>
      </c>
      <c r="D30" s="34">
        <v>1</v>
      </c>
      <c r="E30" s="2">
        <f>'Brazopolis 01'!$E34</f>
        <v>3</v>
      </c>
      <c r="F30" s="2" t="str">
        <f>'Brazopolis 02'!$E34</f>
        <v>-</v>
      </c>
      <c r="G30" s="2">
        <f>'Brazopolis 03'!$E34</f>
        <v>2</v>
      </c>
      <c r="H30" s="2">
        <f t="shared" si="0"/>
        <v>2.5</v>
      </c>
    </row>
    <row r="31" spans="2:17" x14ac:dyDescent="0.25">
      <c r="B31" s="34">
        <f t="shared" si="1"/>
        <v>26</v>
      </c>
      <c r="C31" s="34" t="s">
        <v>15</v>
      </c>
      <c r="D31" s="34">
        <v>1</v>
      </c>
      <c r="E31" s="2">
        <f>'Brazopolis 01'!$E35</f>
        <v>9</v>
      </c>
      <c r="F31" s="2">
        <f>'Brazopolis 02'!$E35</f>
        <v>8.65</v>
      </c>
      <c r="G31" s="2" t="str">
        <f>'Brazopolis 03'!$E35</f>
        <v>-</v>
      </c>
      <c r="H31" s="2">
        <f t="shared" si="0"/>
        <v>8.8249999999999993</v>
      </c>
    </row>
    <row r="32" spans="2:17" x14ac:dyDescent="0.25">
      <c r="B32" s="34">
        <f t="shared" si="1"/>
        <v>27</v>
      </c>
      <c r="C32" s="34" t="s">
        <v>15</v>
      </c>
      <c r="D32" s="34">
        <v>1</v>
      </c>
      <c r="E32" s="2" t="str">
        <f>'Brazopolis 01'!$E36</f>
        <v>-</v>
      </c>
      <c r="F32" s="2" t="str">
        <f>'Brazopolis 02'!$E36</f>
        <v>-</v>
      </c>
      <c r="G32" s="2" t="str">
        <f>'Brazopolis 03'!$E36</f>
        <v>-</v>
      </c>
      <c r="H32" s="2" t="s">
        <v>97</v>
      </c>
    </row>
    <row r="33" spans="2:8" x14ac:dyDescent="0.25">
      <c r="B33" s="34">
        <f t="shared" si="1"/>
        <v>28</v>
      </c>
      <c r="C33" s="34" t="s">
        <v>15</v>
      </c>
      <c r="D33" s="34">
        <v>1</v>
      </c>
      <c r="E33" s="2">
        <f>'Brazopolis 01'!$E37</f>
        <v>36</v>
      </c>
      <c r="F33" s="2">
        <f>'Brazopolis 02'!$E37</f>
        <v>25.8</v>
      </c>
      <c r="G33" s="2" t="str">
        <f>'Brazopolis 03'!$E37</f>
        <v>-</v>
      </c>
      <c r="H33" s="2">
        <f t="shared" si="0"/>
        <v>30.9</v>
      </c>
    </row>
    <row r="34" spans="2:8" x14ac:dyDescent="0.25">
      <c r="B34" s="34">
        <f t="shared" si="1"/>
        <v>29</v>
      </c>
      <c r="C34" s="34" t="s">
        <v>15</v>
      </c>
      <c r="D34" s="34">
        <v>1</v>
      </c>
      <c r="E34" s="2">
        <f>'Brazopolis 01'!$E38</f>
        <v>15</v>
      </c>
      <c r="F34" s="2">
        <f>'Brazopolis 02'!$E38</f>
        <v>15</v>
      </c>
      <c r="G34" s="2" t="str">
        <f>'Brazopolis 03'!$E38</f>
        <v>-</v>
      </c>
      <c r="H34" s="2">
        <f t="shared" si="0"/>
        <v>15</v>
      </c>
    </row>
    <row r="35" spans="2:8" x14ac:dyDescent="0.25">
      <c r="B35" s="34">
        <f t="shared" si="1"/>
        <v>30</v>
      </c>
      <c r="C35" s="34" t="s">
        <v>15</v>
      </c>
      <c r="D35" s="34">
        <v>1</v>
      </c>
      <c r="E35" s="2">
        <f>'Brazopolis 01'!$E39</f>
        <v>5</v>
      </c>
      <c r="F35" s="2">
        <f>'Brazopolis 02'!$E39</f>
        <v>15.25</v>
      </c>
      <c r="G35" s="2">
        <f>'Brazopolis 03'!$E39</f>
        <v>6</v>
      </c>
      <c r="H35" s="2">
        <f t="shared" si="0"/>
        <v>8.75</v>
      </c>
    </row>
    <row r="36" spans="2:8" x14ac:dyDescent="0.25">
      <c r="B36" s="34">
        <f t="shared" si="1"/>
        <v>31</v>
      </c>
      <c r="C36" s="34" t="s">
        <v>19</v>
      </c>
      <c r="D36" s="34">
        <v>1</v>
      </c>
      <c r="E36" s="2" t="str">
        <f>'Brazopolis 01'!$E40</f>
        <v>-</v>
      </c>
      <c r="F36" s="2" t="str">
        <f>'Brazopolis 02'!$E40</f>
        <v>-</v>
      </c>
      <c r="G36" s="2" t="str">
        <f>'Brazopolis 03'!$E40</f>
        <v>-</v>
      </c>
      <c r="H36" s="2" t="s">
        <v>97</v>
      </c>
    </row>
    <row r="37" spans="2:8" x14ac:dyDescent="0.25">
      <c r="B37" s="34">
        <f t="shared" si="1"/>
        <v>32</v>
      </c>
      <c r="C37" s="34" t="s">
        <v>19</v>
      </c>
      <c r="D37" s="34">
        <v>1</v>
      </c>
      <c r="E37" s="2">
        <f>'Brazopolis 01'!$E41</f>
        <v>4.5</v>
      </c>
      <c r="F37" s="2">
        <f>'Brazopolis 02'!$E41</f>
        <v>4.6500000000000004</v>
      </c>
      <c r="G37" s="2">
        <f>'Brazopolis 03'!$E41</f>
        <v>4</v>
      </c>
      <c r="H37" s="2">
        <f t="shared" si="0"/>
        <v>4.3833333333333337</v>
      </c>
    </row>
    <row r="38" spans="2:8" x14ac:dyDescent="0.25">
      <c r="B38" s="34">
        <f t="shared" si="1"/>
        <v>33</v>
      </c>
      <c r="C38" s="34" t="s">
        <v>19</v>
      </c>
      <c r="D38" s="34">
        <v>1</v>
      </c>
      <c r="E38" s="2">
        <f>'Brazopolis 01'!$E42</f>
        <v>8</v>
      </c>
      <c r="F38" s="2" t="str">
        <f>'Brazopolis 02'!$E42</f>
        <v>-</v>
      </c>
      <c r="G38" s="2" t="str">
        <f>'Brazopolis 03'!$E42</f>
        <v>-</v>
      </c>
      <c r="H38" s="2">
        <f t="shared" si="0"/>
        <v>8</v>
      </c>
    </row>
    <row r="39" spans="2:8" x14ac:dyDescent="0.25">
      <c r="B39" s="34">
        <f t="shared" si="1"/>
        <v>34</v>
      </c>
      <c r="C39" s="34" t="s">
        <v>19</v>
      </c>
      <c r="D39" s="34">
        <v>1</v>
      </c>
      <c r="E39" s="2">
        <f>'Brazopolis 01'!$E43</f>
        <v>4.5</v>
      </c>
      <c r="F39" s="2">
        <f>'Brazopolis 02'!$E43</f>
        <v>3.25</v>
      </c>
      <c r="G39" s="2">
        <f>'Brazopolis 03'!$E43</f>
        <v>2</v>
      </c>
      <c r="H39" s="2">
        <f t="shared" si="0"/>
        <v>3.25</v>
      </c>
    </row>
    <row r="40" spans="2:8" x14ac:dyDescent="0.25">
      <c r="B40" s="34">
        <f t="shared" si="1"/>
        <v>35</v>
      </c>
      <c r="C40" s="34" t="s">
        <v>196</v>
      </c>
      <c r="D40" s="34">
        <v>1</v>
      </c>
      <c r="E40" s="2">
        <f>'Brazopolis 01'!$E44</f>
        <v>4.99</v>
      </c>
      <c r="F40" s="2">
        <f>'Brazopolis 02'!$E44</f>
        <v>5.65</v>
      </c>
      <c r="G40" s="2">
        <f>'Brazopolis 03'!$E44</f>
        <v>5</v>
      </c>
      <c r="H40" s="2">
        <f t="shared" si="0"/>
        <v>5.2133333333333338</v>
      </c>
    </row>
    <row r="41" spans="2:8" x14ac:dyDescent="0.25">
      <c r="B41" s="34">
        <f t="shared" si="1"/>
        <v>36</v>
      </c>
      <c r="C41" s="34" t="s">
        <v>19</v>
      </c>
      <c r="D41" s="34">
        <v>1</v>
      </c>
      <c r="E41" s="2">
        <f>'Brazopolis 01'!$E45</f>
        <v>12</v>
      </c>
      <c r="F41" s="2">
        <f>'Brazopolis 02'!$E45</f>
        <v>13.5</v>
      </c>
      <c r="G41" s="2" t="str">
        <f>'Brazopolis 03'!$E45</f>
        <v>-</v>
      </c>
      <c r="H41" s="2">
        <f t="shared" si="0"/>
        <v>12.75</v>
      </c>
    </row>
    <row r="42" spans="2:8" x14ac:dyDescent="0.25">
      <c r="B42" s="34">
        <f t="shared" si="1"/>
        <v>37</v>
      </c>
      <c r="C42" s="34" t="s">
        <v>19</v>
      </c>
      <c r="D42" s="34">
        <v>1</v>
      </c>
      <c r="E42" s="2">
        <f>'Brazopolis 01'!$E46</f>
        <v>8</v>
      </c>
      <c r="F42" s="2">
        <f>'Brazopolis 02'!$E46</f>
        <v>11</v>
      </c>
      <c r="G42" s="2">
        <f>'Brazopolis 03'!$E46</f>
        <v>8</v>
      </c>
      <c r="H42" s="2">
        <f t="shared" si="0"/>
        <v>9</v>
      </c>
    </row>
  </sheetData>
  <mergeCells count="28">
    <mergeCell ref="J14:K14"/>
    <mergeCell ref="L14:Q14"/>
    <mergeCell ref="J6:K6"/>
    <mergeCell ref="J7:K7"/>
    <mergeCell ref="L7:Q7"/>
    <mergeCell ref="J8:K8"/>
    <mergeCell ref="L8:Q8"/>
    <mergeCell ref="J9:K9"/>
    <mergeCell ref="L9:Q9"/>
    <mergeCell ref="J10:K10"/>
    <mergeCell ref="L10:Q10"/>
    <mergeCell ref="J13:K13"/>
    <mergeCell ref="B2:H3"/>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235</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34">
        <v>1</v>
      </c>
      <c r="C6" s="34" t="s">
        <v>15</v>
      </c>
      <c r="D6" s="34">
        <v>1</v>
      </c>
      <c r="E6" s="2">
        <f>'Cristina 01'!$E10</f>
        <v>2.5</v>
      </c>
      <c r="F6" s="2">
        <f>'Cristina 02'!$E10</f>
        <v>1.8</v>
      </c>
      <c r="G6" s="2">
        <f>'Cristina 03'!$E10</f>
        <v>1.5</v>
      </c>
      <c r="H6" s="2">
        <f>AVERAGE($E6:$G6)</f>
        <v>1.9333333333333333</v>
      </c>
      <c r="J6" s="93" t="s">
        <v>111</v>
      </c>
      <c r="K6" s="94"/>
    </row>
    <row r="7" spans="2:17" x14ac:dyDescent="0.25">
      <c r="B7" s="34">
        <f>B6+1</f>
        <v>2</v>
      </c>
      <c r="C7" s="34" t="s">
        <v>15</v>
      </c>
      <c r="D7" s="34">
        <v>1</v>
      </c>
      <c r="E7" s="2">
        <f>'Cristina 01'!$E11</f>
        <v>3.5</v>
      </c>
      <c r="F7" s="2" t="str">
        <f>'Cristina 02'!$E11</f>
        <v>-</v>
      </c>
      <c r="G7" s="2">
        <f>'Cristina 03'!$E11</f>
        <v>3.5</v>
      </c>
      <c r="H7" s="2">
        <f t="shared" ref="H7:H42" si="0">AVERAGE($E7:$G7)</f>
        <v>3.5</v>
      </c>
      <c r="J7" s="83" t="s">
        <v>0</v>
      </c>
      <c r="K7" s="84"/>
      <c r="L7" s="85" t="s">
        <v>11</v>
      </c>
      <c r="M7" s="86"/>
      <c r="N7" s="86"/>
      <c r="O7" s="86"/>
      <c r="P7" s="86"/>
      <c r="Q7" s="87"/>
    </row>
    <row r="8" spans="2:17" x14ac:dyDescent="0.25">
      <c r="B8" s="34">
        <f t="shared" ref="B8:B42" si="1">B7+1</f>
        <v>3</v>
      </c>
      <c r="C8" s="34" t="s">
        <v>16</v>
      </c>
      <c r="D8" s="34">
        <v>1</v>
      </c>
      <c r="E8" s="2">
        <f>'Cristina 01'!$E12</f>
        <v>1.5</v>
      </c>
      <c r="F8" s="2" t="str">
        <f>'Cristina 02'!$E12</f>
        <v>-</v>
      </c>
      <c r="G8" s="2">
        <f>'Cristina 03'!$E12</f>
        <v>1</v>
      </c>
      <c r="H8" s="2">
        <f t="shared" si="0"/>
        <v>1.25</v>
      </c>
      <c r="J8" s="88" t="s">
        <v>1</v>
      </c>
      <c r="K8" s="89"/>
      <c r="L8" s="90" t="s">
        <v>41</v>
      </c>
      <c r="M8" s="91"/>
      <c r="N8" s="91"/>
      <c r="O8" s="91"/>
      <c r="P8" s="91"/>
      <c r="Q8" s="92"/>
    </row>
    <row r="9" spans="2:17" x14ac:dyDescent="0.25">
      <c r="B9" s="34">
        <f t="shared" si="1"/>
        <v>4</v>
      </c>
      <c r="C9" s="34" t="s">
        <v>15</v>
      </c>
      <c r="D9" s="34">
        <v>1</v>
      </c>
      <c r="E9" s="2">
        <f>'Cristina 01'!$E13</f>
        <v>24</v>
      </c>
      <c r="F9" s="2">
        <f>'Cristina 02'!$E13</f>
        <v>28</v>
      </c>
      <c r="G9" s="2">
        <f>'Cristina 03'!$E13</f>
        <v>23</v>
      </c>
      <c r="H9" s="2">
        <f t="shared" si="0"/>
        <v>25</v>
      </c>
      <c r="J9" s="88" t="s">
        <v>2</v>
      </c>
      <c r="K9" s="89"/>
      <c r="L9" s="90" t="s">
        <v>42</v>
      </c>
      <c r="M9" s="91"/>
      <c r="N9" s="91"/>
      <c r="O9" s="91"/>
      <c r="P9" s="91"/>
      <c r="Q9" s="92"/>
    </row>
    <row r="10" spans="2:17" ht="15.75" thickBot="1" x14ac:dyDescent="0.3">
      <c r="B10" s="34">
        <f t="shared" si="1"/>
        <v>5</v>
      </c>
      <c r="C10" s="34" t="s">
        <v>15</v>
      </c>
      <c r="D10" s="34">
        <v>1</v>
      </c>
      <c r="E10" s="2" t="str">
        <f>'Cristina 01'!$E14</f>
        <v>-</v>
      </c>
      <c r="F10" s="2" t="str">
        <f>'Cristina 02'!$E14</f>
        <v>-</v>
      </c>
      <c r="G10" s="2" t="str">
        <f>'Cristina 03'!$E14</f>
        <v>-</v>
      </c>
      <c r="H10" s="2" t="s">
        <v>97</v>
      </c>
      <c r="J10" s="78" t="s">
        <v>3</v>
      </c>
      <c r="K10" s="79"/>
      <c r="L10" s="80" t="s">
        <v>43</v>
      </c>
      <c r="M10" s="81"/>
      <c r="N10" s="81"/>
      <c r="O10" s="81"/>
      <c r="P10" s="81"/>
      <c r="Q10" s="82"/>
    </row>
    <row r="11" spans="2:17" x14ac:dyDescent="0.25">
      <c r="B11" s="34">
        <f t="shared" si="1"/>
        <v>6</v>
      </c>
      <c r="C11" s="34" t="s">
        <v>15</v>
      </c>
      <c r="D11" s="34">
        <v>1</v>
      </c>
      <c r="E11" s="2">
        <f>'Cristina 01'!$E15</f>
        <v>2</v>
      </c>
      <c r="F11" s="2">
        <f>'Cristina 02'!$E15</f>
        <v>2.7</v>
      </c>
      <c r="G11" s="2">
        <f>'Cristina 03'!$E15</f>
        <v>3</v>
      </c>
      <c r="H11" s="2">
        <f t="shared" si="0"/>
        <v>2.5666666666666669</v>
      </c>
    </row>
    <row r="12" spans="2:17" ht="15.75" thickBot="1" x14ac:dyDescent="0.3">
      <c r="B12" s="34">
        <f t="shared" si="1"/>
        <v>7</v>
      </c>
      <c r="C12" s="34" t="s">
        <v>15</v>
      </c>
      <c r="D12" s="34">
        <v>1</v>
      </c>
      <c r="E12" s="2">
        <f>'Cristina 01'!$E16</f>
        <v>2.5</v>
      </c>
      <c r="F12" s="2">
        <f>'Cristina 02'!$E16</f>
        <v>3.95</v>
      </c>
      <c r="G12" s="2">
        <f>'Cristina 03'!$E16</f>
        <v>3</v>
      </c>
      <c r="H12" s="2">
        <f t="shared" si="0"/>
        <v>3.15</v>
      </c>
    </row>
    <row r="13" spans="2:17" ht="16.5" thickBot="1" x14ac:dyDescent="0.3">
      <c r="B13" s="34">
        <f t="shared" si="1"/>
        <v>8</v>
      </c>
      <c r="C13" s="34" t="s">
        <v>15</v>
      </c>
      <c r="D13" s="34">
        <v>1</v>
      </c>
      <c r="E13" s="2">
        <f>'Cristina 01'!$E17</f>
        <v>3</v>
      </c>
      <c r="F13" s="2">
        <f>'Cristina 02'!$E17</f>
        <v>5.3</v>
      </c>
      <c r="G13" s="2">
        <f>'Cristina 03'!$E17</f>
        <v>4</v>
      </c>
      <c r="H13" s="2">
        <f t="shared" si="0"/>
        <v>4.1000000000000005</v>
      </c>
      <c r="J13" s="93" t="s">
        <v>112</v>
      </c>
      <c r="K13" s="94"/>
    </row>
    <row r="14" spans="2:17" x14ac:dyDescent="0.25">
      <c r="B14" s="34">
        <f t="shared" si="1"/>
        <v>9</v>
      </c>
      <c r="C14" s="34" t="s">
        <v>15</v>
      </c>
      <c r="D14" s="34">
        <v>1</v>
      </c>
      <c r="E14" s="2">
        <f>'Cristina 01'!$E18</f>
        <v>3.9</v>
      </c>
      <c r="F14" s="2" t="str">
        <f>'Cristina 02'!$E18</f>
        <v>-</v>
      </c>
      <c r="G14" s="2">
        <f>'Cristina 03'!$E18</f>
        <v>3</v>
      </c>
      <c r="H14" s="2">
        <f t="shared" si="0"/>
        <v>3.45</v>
      </c>
      <c r="J14" s="83" t="s">
        <v>0</v>
      </c>
      <c r="K14" s="84"/>
      <c r="L14" s="85" t="s">
        <v>44</v>
      </c>
      <c r="M14" s="86"/>
      <c r="N14" s="86"/>
      <c r="O14" s="86"/>
      <c r="P14" s="86"/>
      <c r="Q14" s="87"/>
    </row>
    <row r="15" spans="2:17" x14ac:dyDescent="0.25">
      <c r="B15" s="34">
        <f t="shared" si="1"/>
        <v>10</v>
      </c>
      <c r="C15" s="34" t="s">
        <v>15</v>
      </c>
      <c r="D15" s="34">
        <v>1</v>
      </c>
      <c r="E15" s="2">
        <f>'Cristina 01'!$E19</f>
        <v>3</v>
      </c>
      <c r="F15" s="2" t="str">
        <f>'Cristina 02'!$E19</f>
        <v>-</v>
      </c>
      <c r="G15" s="2">
        <f>'Cristina 03'!$E19</f>
        <v>3.5</v>
      </c>
      <c r="H15" s="2">
        <f t="shared" si="0"/>
        <v>3.25</v>
      </c>
      <c r="J15" s="88" t="s">
        <v>1</v>
      </c>
      <c r="K15" s="89"/>
      <c r="L15" s="90" t="s">
        <v>45</v>
      </c>
      <c r="M15" s="91"/>
      <c r="N15" s="91"/>
      <c r="O15" s="91"/>
      <c r="P15" s="91"/>
      <c r="Q15" s="92"/>
    </row>
    <row r="16" spans="2:17" x14ac:dyDescent="0.25">
      <c r="B16" s="34">
        <f t="shared" si="1"/>
        <v>11</v>
      </c>
      <c r="C16" s="34" t="s">
        <v>15</v>
      </c>
      <c r="D16" s="34">
        <v>1</v>
      </c>
      <c r="E16" s="2" t="str">
        <f>'Cristina 01'!$E20</f>
        <v>-</v>
      </c>
      <c r="F16" s="2">
        <f>'Cristina 02'!$E20</f>
        <v>23.3</v>
      </c>
      <c r="G16" s="2" t="str">
        <f>'Cristina 03'!$E20</f>
        <v>-</v>
      </c>
      <c r="H16" s="2">
        <f t="shared" si="0"/>
        <v>23.3</v>
      </c>
      <c r="J16" s="88" t="s">
        <v>2</v>
      </c>
      <c r="K16" s="89"/>
      <c r="L16" s="90" t="s">
        <v>46</v>
      </c>
      <c r="M16" s="91"/>
      <c r="N16" s="91"/>
      <c r="O16" s="91"/>
      <c r="P16" s="91"/>
      <c r="Q16" s="92"/>
    </row>
    <row r="17" spans="2:17" ht="15.75" thickBot="1" x14ac:dyDescent="0.3">
      <c r="B17" s="34">
        <f t="shared" si="1"/>
        <v>12</v>
      </c>
      <c r="C17" s="34" t="s">
        <v>15</v>
      </c>
      <c r="D17" s="34">
        <v>1</v>
      </c>
      <c r="E17" s="2" t="str">
        <f>'Cristina 01'!$E21</f>
        <v>-</v>
      </c>
      <c r="F17" s="2">
        <f>'Cristina 02'!$E21</f>
        <v>18</v>
      </c>
      <c r="G17" s="2" t="str">
        <f>'Cristina 03'!$E21</f>
        <v>-</v>
      </c>
      <c r="H17" s="2">
        <f t="shared" si="0"/>
        <v>18</v>
      </c>
      <c r="J17" s="78" t="s">
        <v>3</v>
      </c>
      <c r="K17" s="79"/>
      <c r="L17" s="80" t="s">
        <v>47</v>
      </c>
      <c r="M17" s="81"/>
      <c r="N17" s="81"/>
      <c r="O17" s="81"/>
      <c r="P17" s="81"/>
      <c r="Q17" s="82"/>
    </row>
    <row r="18" spans="2:17" x14ac:dyDescent="0.25">
      <c r="B18" s="34">
        <f t="shared" si="1"/>
        <v>13</v>
      </c>
      <c r="C18" s="34" t="s">
        <v>17</v>
      </c>
      <c r="D18" s="34">
        <v>1</v>
      </c>
      <c r="E18" s="2" t="str">
        <f>'Cristina 01'!$E22</f>
        <v>-</v>
      </c>
      <c r="F18" s="2" t="str">
        <f>'Cristina 02'!$E22</f>
        <v>-</v>
      </c>
      <c r="G18" s="2">
        <f>'Cristina 03'!$E22</f>
        <v>2</v>
      </c>
      <c r="H18" s="2">
        <f t="shared" si="0"/>
        <v>2</v>
      </c>
    </row>
    <row r="19" spans="2:17" ht="15.75" thickBot="1" x14ac:dyDescent="0.3">
      <c r="B19" s="34">
        <f t="shared" si="1"/>
        <v>14</v>
      </c>
      <c r="C19" s="34" t="s">
        <v>15</v>
      </c>
      <c r="D19" s="34">
        <v>1</v>
      </c>
      <c r="E19" s="2">
        <f>'Cristina 01'!$E23</f>
        <v>4.5</v>
      </c>
      <c r="F19" s="2">
        <f>'Cristina 02'!$E23</f>
        <v>4.2</v>
      </c>
      <c r="G19" s="2">
        <f>'Cristina 03'!$E23</f>
        <v>3.5</v>
      </c>
      <c r="H19" s="2">
        <f t="shared" si="0"/>
        <v>4.0666666666666664</v>
      </c>
    </row>
    <row r="20" spans="2:17" ht="16.5" thickBot="1" x14ac:dyDescent="0.3">
      <c r="B20" s="34">
        <f t="shared" si="1"/>
        <v>15</v>
      </c>
      <c r="C20" s="34" t="s">
        <v>15</v>
      </c>
      <c r="D20" s="34">
        <v>1</v>
      </c>
      <c r="E20" s="2">
        <f>'Cristina 01'!$E24</f>
        <v>2</v>
      </c>
      <c r="F20" s="2">
        <f>'Cristina 02'!$E24</f>
        <v>2.85</v>
      </c>
      <c r="G20" s="2">
        <f>'Cristina 03'!$E24</f>
        <v>2.5</v>
      </c>
      <c r="H20" s="2">
        <f t="shared" si="0"/>
        <v>2.4499999999999997</v>
      </c>
      <c r="J20" s="93" t="s">
        <v>113</v>
      </c>
      <c r="K20" s="94"/>
    </row>
    <row r="21" spans="2:17" x14ac:dyDescent="0.25">
      <c r="B21" s="34">
        <f t="shared" si="1"/>
        <v>16</v>
      </c>
      <c r="C21" s="34" t="s">
        <v>15</v>
      </c>
      <c r="D21" s="34">
        <v>1</v>
      </c>
      <c r="E21" s="2">
        <f>'Cristina 01'!$E25</f>
        <v>5.5</v>
      </c>
      <c r="F21" s="2" t="str">
        <f>'Cristina 02'!$E25</f>
        <v>-</v>
      </c>
      <c r="G21" s="2">
        <f>'Cristina 03'!$E25</f>
        <v>2.5</v>
      </c>
      <c r="H21" s="2">
        <f t="shared" si="0"/>
        <v>4</v>
      </c>
      <c r="J21" s="83" t="s">
        <v>0</v>
      </c>
      <c r="K21" s="84"/>
      <c r="L21" s="85" t="s">
        <v>24</v>
      </c>
      <c r="M21" s="86"/>
      <c r="N21" s="86"/>
      <c r="O21" s="86"/>
      <c r="P21" s="86"/>
      <c r="Q21" s="87"/>
    </row>
    <row r="22" spans="2:17" x14ac:dyDescent="0.25">
      <c r="B22" s="34">
        <f t="shared" si="1"/>
        <v>17</v>
      </c>
      <c r="C22" s="34" t="s">
        <v>15</v>
      </c>
      <c r="D22" s="34">
        <v>1</v>
      </c>
      <c r="E22" s="2">
        <f>'Cristina 01'!$E26</f>
        <v>2.5</v>
      </c>
      <c r="F22" s="2" t="str">
        <f>'Cristina 02'!$E26</f>
        <v>-</v>
      </c>
      <c r="G22" s="2">
        <f>'Cristina 03'!$E26</f>
        <v>8</v>
      </c>
      <c r="H22" s="2">
        <f t="shared" si="0"/>
        <v>5.25</v>
      </c>
      <c r="J22" s="88" t="s">
        <v>1</v>
      </c>
      <c r="K22" s="89"/>
      <c r="L22" s="90" t="s">
        <v>48</v>
      </c>
      <c r="M22" s="91"/>
      <c r="N22" s="91"/>
      <c r="O22" s="91"/>
      <c r="P22" s="91"/>
      <c r="Q22" s="92"/>
    </row>
    <row r="23" spans="2:17" x14ac:dyDescent="0.25">
      <c r="B23" s="34">
        <f t="shared" si="1"/>
        <v>18</v>
      </c>
      <c r="C23" s="34" t="s">
        <v>15</v>
      </c>
      <c r="D23" s="34">
        <v>1</v>
      </c>
      <c r="E23" s="2" t="str">
        <f>'Cristina 01'!$E27</f>
        <v>-</v>
      </c>
      <c r="F23" s="2">
        <f>'Cristina 02'!$E27</f>
        <v>12</v>
      </c>
      <c r="G23" s="2" t="str">
        <f>'Cristina 03'!$E27</f>
        <v>-</v>
      </c>
      <c r="H23" s="2">
        <f t="shared" si="0"/>
        <v>12</v>
      </c>
      <c r="J23" s="88" t="s">
        <v>2</v>
      </c>
      <c r="K23" s="89"/>
      <c r="L23" s="90" t="s">
        <v>49</v>
      </c>
      <c r="M23" s="91"/>
      <c r="N23" s="91"/>
      <c r="O23" s="91"/>
      <c r="P23" s="91"/>
      <c r="Q23" s="92"/>
    </row>
    <row r="24" spans="2:17" ht="15.75" thickBot="1" x14ac:dyDescent="0.3">
      <c r="B24" s="34">
        <f t="shared" si="1"/>
        <v>19</v>
      </c>
      <c r="C24" s="34" t="s">
        <v>15</v>
      </c>
      <c r="D24" s="34">
        <v>1</v>
      </c>
      <c r="E24" s="2" t="str">
        <f>'Cristina 01'!$E28</f>
        <v>-</v>
      </c>
      <c r="F24" s="2">
        <f>'Cristina 02'!$E28</f>
        <v>9.9499999999999993</v>
      </c>
      <c r="G24" s="2">
        <f>'Cristina 03'!$E28</f>
        <v>12</v>
      </c>
      <c r="H24" s="2">
        <f t="shared" si="0"/>
        <v>10.975</v>
      </c>
      <c r="J24" s="78" t="s">
        <v>3</v>
      </c>
      <c r="K24" s="79"/>
      <c r="L24" s="80" t="s">
        <v>50</v>
      </c>
      <c r="M24" s="81"/>
      <c r="N24" s="81"/>
      <c r="O24" s="81"/>
      <c r="P24" s="81"/>
      <c r="Q24" s="82"/>
    </row>
    <row r="25" spans="2:17" x14ac:dyDescent="0.25">
      <c r="B25" s="34">
        <f t="shared" si="1"/>
        <v>20</v>
      </c>
      <c r="C25" s="34" t="s">
        <v>15</v>
      </c>
      <c r="D25" s="34">
        <v>1</v>
      </c>
      <c r="E25" s="2" t="str">
        <f>'Cristina 01'!$E29</f>
        <v>-</v>
      </c>
      <c r="F25" s="2">
        <f>'Cristina 02'!$E29</f>
        <v>18.05</v>
      </c>
      <c r="G25" s="2" t="str">
        <f>'Cristina 03'!$E29</f>
        <v>-</v>
      </c>
      <c r="H25" s="2">
        <f t="shared" si="0"/>
        <v>18.05</v>
      </c>
    </row>
    <row r="26" spans="2:17" x14ac:dyDescent="0.25">
      <c r="B26" s="34">
        <f t="shared" si="1"/>
        <v>21</v>
      </c>
      <c r="C26" s="34" t="s">
        <v>15</v>
      </c>
      <c r="D26" s="34">
        <v>1</v>
      </c>
      <c r="E26" s="2">
        <f>'Cristina 01'!$E30</f>
        <v>4.5</v>
      </c>
      <c r="F26" s="2">
        <f>'Cristina 02'!$E30</f>
        <v>6.3</v>
      </c>
      <c r="G26" s="2">
        <f>'Cristina 03'!$E30</f>
        <v>4</v>
      </c>
      <c r="H26" s="2">
        <f t="shared" si="0"/>
        <v>4.9333333333333336</v>
      </c>
    </row>
    <row r="27" spans="2:17" x14ac:dyDescent="0.25">
      <c r="B27" s="34">
        <f t="shared" si="1"/>
        <v>22</v>
      </c>
      <c r="C27" s="34" t="s">
        <v>15</v>
      </c>
      <c r="D27" s="34">
        <v>1</v>
      </c>
      <c r="E27" s="2">
        <f>'Cristina 01'!$E31</f>
        <v>2</v>
      </c>
      <c r="F27" s="2" t="str">
        <f>'Cristina 02'!$E31</f>
        <v>-</v>
      </c>
      <c r="G27" s="2">
        <f>'Cristina 03'!$E31</f>
        <v>2</v>
      </c>
      <c r="H27" s="2">
        <f t="shared" si="0"/>
        <v>2</v>
      </c>
    </row>
    <row r="28" spans="2:17" x14ac:dyDescent="0.25">
      <c r="B28" s="34">
        <f t="shared" si="1"/>
        <v>23</v>
      </c>
      <c r="C28" s="34" t="s">
        <v>18</v>
      </c>
      <c r="D28" s="34">
        <v>1</v>
      </c>
      <c r="E28" s="2" t="str">
        <f>'Cristina 01'!$E32</f>
        <v>-</v>
      </c>
      <c r="F28" s="2">
        <f>'Cristina 02'!$E32</f>
        <v>1.9</v>
      </c>
      <c r="G28" s="2" t="str">
        <f>'Cristina 03'!$E32</f>
        <v>-</v>
      </c>
      <c r="H28" s="2">
        <f t="shared" si="0"/>
        <v>1.9</v>
      </c>
    </row>
    <row r="29" spans="2:17" x14ac:dyDescent="0.25">
      <c r="B29" s="34">
        <f t="shared" si="1"/>
        <v>24</v>
      </c>
      <c r="C29" s="34" t="s">
        <v>15</v>
      </c>
      <c r="D29" s="34">
        <v>1</v>
      </c>
      <c r="E29" s="2">
        <f>'Cristina 01'!$E33</f>
        <v>3</v>
      </c>
      <c r="F29" s="2" t="str">
        <f>'Cristina 02'!$E33</f>
        <v>-</v>
      </c>
      <c r="G29" s="2">
        <f>'Cristina 03'!$E33</f>
        <v>2.5</v>
      </c>
      <c r="H29" s="2">
        <f t="shared" si="0"/>
        <v>2.75</v>
      </c>
    </row>
    <row r="30" spans="2:17" x14ac:dyDescent="0.25">
      <c r="B30" s="34">
        <f t="shared" si="1"/>
        <v>25</v>
      </c>
      <c r="C30" s="34" t="s">
        <v>15</v>
      </c>
      <c r="D30" s="34">
        <v>1</v>
      </c>
      <c r="E30" s="2">
        <f>'Cristina 01'!$E34</f>
        <v>2.5</v>
      </c>
      <c r="F30" s="2" t="str">
        <f>'Cristina 02'!$E34</f>
        <v>-</v>
      </c>
      <c r="G30" s="2">
        <f>'Cristina 03'!$E34</f>
        <v>2.5</v>
      </c>
      <c r="H30" s="2">
        <f t="shared" si="0"/>
        <v>2.5</v>
      </c>
    </row>
    <row r="31" spans="2:17" x14ac:dyDescent="0.25">
      <c r="B31" s="34">
        <f t="shared" si="1"/>
        <v>26</v>
      </c>
      <c r="C31" s="34" t="s">
        <v>15</v>
      </c>
      <c r="D31" s="34">
        <v>1</v>
      </c>
      <c r="E31" s="2">
        <f>'Cristina 01'!$E35</f>
        <v>7</v>
      </c>
      <c r="F31" s="2">
        <f>'Cristina 02'!$E35</f>
        <v>2.95</v>
      </c>
      <c r="G31" s="2">
        <f>'Cristina 03'!$E35</f>
        <v>5</v>
      </c>
      <c r="H31" s="2">
        <f t="shared" si="0"/>
        <v>4.9833333333333334</v>
      </c>
    </row>
    <row r="32" spans="2:17" x14ac:dyDescent="0.25">
      <c r="B32" s="34">
        <f t="shared" si="1"/>
        <v>27</v>
      </c>
      <c r="C32" s="34" t="s">
        <v>15</v>
      </c>
      <c r="D32" s="34">
        <v>1</v>
      </c>
      <c r="E32" s="2" t="str">
        <f>'Cristina 01'!$E36</f>
        <v>-</v>
      </c>
      <c r="F32" s="2" t="str">
        <f>'Cristina 02'!$E36</f>
        <v>-</v>
      </c>
      <c r="G32" s="2" t="str">
        <f>'Cristina 03'!$E36</f>
        <v>-</v>
      </c>
      <c r="H32" s="2" t="s">
        <v>97</v>
      </c>
    </row>
    <row r="33" spans="2:8" x14ac:dyDescent="0.25">
      <c r="B33" s="34">
        <f t="shared" si="1"/>
        <v>28</v>
      </c>
      <c r="C33" s="34" t="s">
        <v>15</v>
      </c>
      <c r="D33" s="34">
        <v>1</v>
      </c>
      <c r="E33" s="2" t="str">
        <f>'Cristina 01'!$E37</f>
        <v>-</v>
      </c>
      <c r="F33" s="2">
        <f>'Cristina 02'!$E37</f>
        <v>45</v>
      </c>
      <c r="G33" s="2" t="str">
        <f>'Cristina 03'!$E37</f>
        <v>-</v>
      </c>
      <c r="H33" s="2">
        <f t="shared" si="0"/>
        <v>45</v>
      </c>
    </row>
    <row r="34" spans="2:8" x14ac:dyDescent="0.25">
      <c r="B34" s="34">
        <f t="shared" si="1"/>
        <v>29</v>
      </c>
      <c r="C34" s="34" t="s">
        <v>15</v>
      </c>
      <c r="D34" s="34">
        <v>1</v>
      </c>
      <c r="E34" s="2">
        <f>'Cristina 01'!$E38</f>
        <v>18</v>
      </c>
      <c r="F34" s="2">
        <f>'Cristina 02'!$E38</f>
        <v>23.9</v>
      </c>
      <c r="G34" s="2">
        <f>'Cristina 03'!$E38</f>
        <v>19</v>
      </c>
      <c r="H34" s="2">
        <f t="shared" si="0"/>
        <v>20.3</v>
      </c>
    </row>
    <row r="35" spans="2:8" x14ac:dyDescent="0.25">
      <c r="B35" s="34">
        <f t="shared" si="1"/>
        <v>30</v>
      </c>
      <c r="C35" s="34" t="s">
        <v>15</v>
      </c>
      <c r="D35" s="34">
        <v>1</v>
      </c>
      <c r="E35" s="2">
        <f>'Cristina 01'!$E39</f>
        <v>6</v>
      </c>
      <c r="F35" s="2" t="str">
        <f>'Cristina 02'!$E39</f>
        <v>-</v>
      </c>
      <c r="G35" s="2">
        <f>'Cristina 03'!$E39</f>
        <v>8</v>
      </c>
      <c r="H35" s="2">
        <f t="shared" si="0"/>
        <v>7</v>
      </c>
    </row>
    <row r="36" spans="2:8" x14ac:dyDescent="0.25">
      <c r="B36" s="34">
        <f t="shared" si="1"/>
        <v>31</v>
      </c>
      <c r="C36" s="34" t="s">
        <v>19</v>
      </c>
      <c r="D36" s="34">
        <v>1</v>
      </c>
      <c r="E36" s="2" t="str">
        <f>'Cristina 01'!$E40</f>
        <v>-</v>
      </c>
      <c r="F36" s="2" t="str">
        <f>'Cristina 02'!$E40</f>
        <v>-</v>
      </c>
      <c r="G36" s="2" t="str">
        <f>'Cristina 03'!$E40</f>
        <v>-</v>
      </c>
      <c r="H36" s="2" t="s">
        <v>97</v>
      </c>
    </row>
    <row r="37" spans="2:8" x14ac:dyDescent="0.25">
      <c r="B37" s="34">
        <f t="shared" si="1"/>
        <v>32</v>
      </c>
      <c r="C37" s="34" t="s">
        <v>19</v>
      </c>
      <c r="D37" s="34">
        <v>1</v>
      </c>
      <c r="E37" s="2">
        <f>'Cristina 01'!$E41</f>
        <v>3.5</v>
      </c>
      <c r="F37" s="2" t="str">
        <f>'Cristina 02'!$E41</f>
        <v>-</v>
      </c>
      <c r="G37" s="2">
        <f>'Cristina 03'!$E41</f>
        <v>3</v>
      </c>
      <c r="H37" s="2">
        <f t="shared" si="0"/>
        <v>3.25</v>
      </c>
    </row>
    <row r="38" spans="2:8" x14ac:dyDescent="0.25">
      <c r="B38" s="34">
        <f t="shared" si="1"/>
        <v>33</v>
      </c>
      <c r="C38" s="34" t="s">
        <v>19</v>
      </c>
      <c r="D38" s="34">
        <v>1</v>
      </c>
      <c r="E38" s="2" t="str">
        <f>'Cristina 01'!$E42</f>
        <v>-</v>
      </c>
      <c r="F38" s="2" t="str">
        <f>'Cristina 02'!$E42</f>
        <v>-</v>
      </c>
      <c r="G38" s="2">
        <f>'Cristina 03'!$E42</f>
        <v>8</v>
      </c>
      <c r="H38" s="2">
        <f t="shared" si="0"/>
        <v>8</v>
      </c>
    </row>
    <row r="39" spans="2:8" x14ac:dyDescent="0.25">
      <c r="B39" s="34">
        <f t="shared" si="1"/>
        <v>34</v>
      </c>
      <c r="C39" s="34" t="s">
        <v>19</v>
      </c>
      <c r="D39" s="34">
        <v>1</v>
      </c>
      <c r="E39" s="2">
        <f>'Cristina 01'!$E43</f>
        <v>2.5</v>
      </c>
      <c r="F39" s="2" t="str">
        <f>'Cristina 02'!$E43</f>
        <v>-</v>
      </c>
      <c r="G39" s="2">
        <f>'Cristina 03'!$E43</f>
        <v>2.5</v>
      </c>
      <c r="H39" s="2">
        <f t="shared" si="0"/>
        <v>2.5</v>
      </c>
    </row>
    <row r="40" spans="2:8" x14ac:dyDescent="0.25">
      <c r="B40" s="34">
        <f t="shared" si="1"/>
        <v>35</v>
      </c>
      <c r="C40" s="34" t="s">
        <v>196</v>
      </c>
      <c r="D40" s="34">
        <v>1</v>
      </c>
      <c r="E40" s="2">
        <f>'Cristina 01'!$E44</f>
        <v>3</v>
      </c>
      <c r="F40" s="2">
        <f>'Cristina 02'!$E44</f>
        <v>3.2</v>
      </c>
      <c r="G40" s="2">
        <f>'Cristina 03'!$E44</f>
        <v>3.5</v>
      </c>
      <c r="H40" s="2">
        <f t="shared" si="0"/>
        <v>3.2333333333333329</v>
      </c>
    </row>
    <row r="41" spans="2:8" x14ac:dyDescent="0.25">
      <c r="B41" s="34">
        <f t="shared" si="1"/>
        <v>36</v>
      </c>
      <c r="C41" s="34" t="s">
        <v>19</v>
      </c>
      <c r="D41" s="34">
        <v>1</v>
      </c>
      <c r="E41" s="2">
        <f>'Cristina 01'!$E45</f>
        <v>13.5</v>
      </c>
      <c r="F41" s="2" t="str">
        <f>'Cristina 02'!$E45</f>
        <v>-</v>
      </c>
      <c r="G41" s="2">
        <f>'Cristina 03'!$E45</f>
        <v>12</v>
      </c>
      <c r="H41" s="2">
        <f t="shared" si="0"/>
        <v>12.75</v>
      </c>
    </row>
    <row r="42" spans="2:8" x14ac:dyDescent="0.25">
      <c r="B42" s="34">
        <f t="shared" si="1"/>
        <v>37</v>
      </c>
      <c r="C42" s="34" t="s">
        <v>19</v>
      </c>
      <c r="D42" s="34">
        <v>1</v>
      </c>
      <c r="E42" s="2">
        <f>'Cristina 01'!$E46</f>
        <v>6</v>
      </c>
      <c r="F42" s="2" t="str">
        <f>'Cristina 02'!$E46</f>
        <v>-</v>
      </c>
      <c r="G42" s="2">
        <f>'Cristina 03'!$E46</f>
        <v>5</v>
      </c>
      <c r="H42" s="2">
        <f t="shared" si="0"/>
        <v>5.5</v>
      </c>
    </row>
  </sheetData>
  <mergeCells count="28">
    <mergeCell ref="J14:K14"/>
    <mergeCell ref="L14:Q14"/>
    <mergeCell ref="J6:K6"/>
    <mergeCell ref="J7:K7"/>
    <mergeCell ref="L7:Q7"/>
    <mergeCell ref="J8:K8"/>
    <mergeCell ref="L8:Q8"/>
    <mergeCell ref="J9:K9"/>
    <mergeCell ref="L9:Q9"/>
    <mergeCell ref="J10:K10"/>
    <mergeCell ref="L10:Q10"/>
    <mergeCell ref="J13:K13"/>
    <mergeCell ref="B2:H3"/>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234</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34">
        <v>1</v>
      </c>
      <c r="C6" s="34" t="s">
        <v>15</v>
      </c>
      <c r="D6" s="34">
        <v>1</v>
      </c>
      <c r="E6" s="2">
        <f>'Pouso Alegre 01'!$E10</f>
        <v>2.4900000000000002</v>
      </c>
      <c r="F6" s="2">
        <f>'Pouso Alegre 02'!$E10</f>
        <v>2.79</v>
      </c>
      <c r="G6" s="2">
        <f>'Pouso Alegre 03'!$E10</f>
        <v>2.5</v>
      </c>
      <c r="H6" s="2">
        <f>AVERAGE($E6:$G6)</f>
        <v>2.5933333333333333</v>
      </c>
      <c r="J6" s="93" t="s">
        <v>111</v>
      </c>
      <c r="K6" s="94"/>
    </row>
    <row r="7" spans="2:17" x14ac:dyDescent="0.25">
      <c r="B7" s="34">
        <f>B6+1</f>
        <v>2</v>
      </c>
      <c r="C7" s="34" t="s">
        <v>15</v>
      </c>
      <c r="D7" s="34">
        <v>1</v>
      </c>
      <c r="E7" s="2">
        <f>'Pouso Alegre 01'!$E11</f>
        <v>4.99</v>
      </c>
      <c r="F7" s="2">
        <f>'Pouso Alegre 02'!$E11</f>
        <v>2.99</v>
      </c>
      <c r="G7" s="2">
        <f>'Pouso Alegre 03'!$E11</f>
        <v>3</v>
      </c>
      <c r="H7" s="2">
        <f t="shared" ref="H7:H42" si="0">AVERAGE($E7:$G7)</f>
        <v>3.66</v>
      </c>
      <c r="J7" s="83" t="s">
        <v>0</v>
      </c>
      <c r="K7" s="84"/>
      <c r="L7" s="85" t="s">
        <v>65</v>
      </c>
      <c r="M7" s="86"/>
      <c r="N7" s="86"/>
      <c r="O7" s="86"/>
      <c r="P7" s="86"/>
      <c r="Q7" s="87"/>
    </row>
    <row r="8" spans="2:17" x14ac:dyDescent="0.25">
      <c r="B8" s="34">
        <f t="shared" ref="B8:B42" si="1">B7+1</f>
        <v>3</v>
      </c>
      <c r="C8" s="34" t="s">
        <v>16</v>
      </c>
      <c r="D8" s="34">
        <v>1</v>
      </c>
      <c r="E8" s="2">
        <f>'Pouso Alegre 01'!$E12</f>
        <v>2</v>
      </c>
      <c r="F8" s="2">
        <f>'Pouso Alegre 02'!$E12</f>
        <v>2.99</v>
      </c>
      <c r="G8" s="2">
        <f>'Pouso Alegre 03'!$E12</f>
        <v>1.5</v>
      </c>
      <c r="H8" s="2">
        <f t="shared" si="0"/>
        <v>2.1633333333333336</v>
      </c>
      <c r="J8" s="88" t="s">
        <v>1</v>
      </c>
      <c r="K8" s="89"/>
      <c r="L8" s="90" t="s">
        <v>66</v>
      </c>
      <c r="M8" s="91"/>
      <c r="N8" s="91"/>
      <c r="O8" s="91"/>
      <c r="P8" s="91"/>
      <c r="Q8" s="92"/>
    </row>
    <row r="9" spans="2:17" x14ac:dyDescent="0.25">
      <c r="B9" s="34">
        <f t="shared" si="1"/>
        <v>4</v>
      </c>
      <c r="C9" s="34" t="s">
        <v>15</v>
      </c>
      <c r="D9" s="34">
        <v>1</v>
      </c>
      <c r="E9" s="2">
        <f>'Pouso Alegre 01'!$E13</f>
        <v>28.9</v>
      </c>
      <c r="F9" s="2">
        <f>'Pouso Alegre 02'!$E13</f>
        <v>27.99</v>
      </c>
      <c r="G9" s="2">
        <f>'Pouso Alegre 03'!$E13</f>
        <v>24</v>
      </c>
      <c r="H9" s="2">
        <f t="shared" si="0"/>
        <v>26.963333333333335</v>
      </c>
      <c r="J9" s="88" t="s">
        <v>2</v>
      </c>
      <c r="K9" s="89"/>
      <c r="L9" s="90" t="s">
        <v>67</v>
      </c>
      <c r="M9" s="91"/>
      <c r="N9" s="91"/>
      <c r="O9" s="91"/>
      <c r="P9" s="91"/>
      <c r="Q9" s="92"/>
    </row>
    <row r="10" spans="2:17" ht="15.75" thickBot="1" x14ac:dyDescent="0.3">
      <c r="B10" s="34">
        <f t="shared" si="1"/>
        <v>5</v>
      </c>
      <c r="C10" s="34" t="s">
        <v>15</v>
      </c>
      <c r="D10" s="34">
        <v>1</v>
      </c>
      <c r="E10" s="2">
        <f>'Pouso Alegre 01'!$E14</f>
        <v>21.5</v>
      </c>
      <c r="F10" s="2">
        <f>'Pouso Alegre 02'!$E14</f>
        <v>19.39</v>
      </c>
      <c r="G10" s="2" t="str">
        <f>'Pouso Alegre 03'!$E14</f>
        <v>-</v>
      </c>
      <c r="H10" s="2">
        <f t="shared" si="0"/>
        <v>20.445</v>
      </c>
      <c r="J10" s="78" t="s">
        <v>3</v>
      </c>
      <c r="K10" s="79"/>
      <c r="L10" s="80" t="s">
        <v>68</v>
      </c>
      <c r="M10" s="81"/>
      <c r="N10" s="81"/>
      <c r="O10" s="81"/>
      <c r="P10" s="81"/>
      <c r="Q10" s="82"/>
    </row>
    <row r="11" spans="2:17" x14ac:dyDescent="0.25">
      <c r="B11" s="34">
        <f t="shared" si="1"/>
        <v>6</v>
      </c>
      <c r="C11" s="34" t="s">
        <v>15</v>
      </c>
      <c r="D11" s="34">
        <v>1</v>
      </c>
      <c r="E11" s="2">
        <f>'Pouso Alegre 01'!$E15</f>
        <v>3.49</v>
      </c>
      <c r="F11" s="2">
        <f>'Pouso Alegre 02'!$E15</f>
        <v>3.79</v>
      </c>
      <c r="G11" s="2">
        <f>'Pouso Alegre 03'!$E15</f>
        <v>2.5</v>
      </c>
      <c r="H11" s="2">
        <f t="shared" si="0"/>
        <v>3.2600000000000002</v>
      </c>
    </row>
    <row r="12" spans="2:17" ht="15.75" thickBot="1" x14ac:dyDescent="0.3">
      <c r="B12" s="34">
        <f t="shared" si="1"/>
        <v>7</v>
      </c>
      <c r="C12" s="34" t="s">
        <v>15</v>
      </c>
      <c r="D12" s="34">
        <v>1</v>
      </c>
      <c r="E12" s="2">
        <f>'Pouso Alegre 01'!$E16</f>
        <v>5.99</v>
      </c>
      <c r="F12" s="2">
        <f>'Pouso Alegre 02'!$E16</f>
        <v>3.99</v>
      </c>
      <c r="G12" s="2">
        <f>'Pouso Alegre 03'!$E16</f>
        <v>4</v>
      </c>
      <c r="H12" s="2">
        <f t="shared" si="0"/>
        <v>4.66</v>
      </c>
    </row>
    <row r="13" spans="2:17" ht="16.5" thickBot="1" x14ac:dyDescent="0.3">
      <c r="B13" s="34">
        <f t="shared" si="1"/>
        <v>8</v>
      </c>
      <c r="C13" s="34" t="s">
        <v>15</v>
      </c>
      <c r="D13" s="34">
        <v>1</v>
      </c>
      <c r="E13" s="2">
        <f>'Pouso Alegre 01'!$E17</f>
        <v>4.99</v>
      </c>
      <c r="F13" s="2">
        <f>'Pouso Alegre 02'!$E17</f>
        <v>3.99</v>
      </c>
      <c r="G13" s="2">
        <f>'Pouso Alegre 03'!$E17</f>
        <v>4.5</v>
      </c>
      <c r="H13" s="2">
        <f t="shared" si="0"/>
        <v>4.4933333333333332</v>
      </c>
      <c r="J13" s="93" t="s">
        <v>112</v>
      </c>
      <c r="K13" s="94"/>
    </row>
    <row r="14" spans="2:17" x14ac:dyDescent="0.25">
      <c r="B14" s="34">
        <f t="shared" si="1"/>
        <v>9</v>
      </c>
      <c r="C14" s="34" t="s">
        <v>15</v>
      </c>
      <c r="D14" s="34">
        <v>1</v>
      </c>
      <c r="E14" s="2">
        <f>'Pouso Alegre 01'!$E18</f>
        <v>4.49</v>
      </c>
      <c r="F14" s="2">
        <f>'Pouso Alegre 02'!$E18</f>
        <v>2.4900000000000002</v>
      </c>
      <c r="G14" s="2">
        <f>'Pouso Alegre 03'!$E18</f>
        <v>3.5</v>
      </c>
      <c r="H14" s="2">
        <f t="shared" si="0"/>
        <v>3.4933333333333336</v>
      </c>
      <c r="J14" s="83" t="s">
        <v>0</v>
      </c>
      <c r="K14" s="84"/>
      <c r="L14" s="85" t="s">
        <v>69</v>
      </c>
      <c r="M14" s="86"/>
      <c r="N14" s="86"/>
      <c r="O14" s="86"/>
      <c r="P14" s="86"/>
      <c r="Q14" s="87"/>
    </row>
    <row r="15" spans="2:17" x14ac:dyDescent="0.25">
      <c r="B15" s="34">
        <f t="shared" si="1"/>
        <v>10</v>
      </c>
      <c r="C15" s="34" t="s">
        <v>15</v>
      </c>
      <c r="D15" s="34">
        <v>1</v>
      </c>
      <c r="E15" s="2">
        <f>'Pouso Alegre 01'!$E19</f>
        <v>6.49</v>
      </c>
      <c r="F15" s="2">
        <f>'Pouso Alegre 02'!$E19</f>
        <v>3.79</v>
      </c>
      <c r="G15" s="2">
        <f>'Pouso Alegre 03'!$E19</f>
        <v>3.5</v>
      </c>
      <c r="H15" s="2">
        <f t="shared" si="0"/>
        <v>4.5933333333333337</v>
      </c>
      <c r="J15" s="88" t="s">
        <v>1</v>
      </c>
      <c r="K15" s="89"/>
      <c r="L15" s="90" t="s">
        <v>70</v>
      </c>
      <c r="M15" s="91"/>
      <c r="N15" s="91"/>
      <c r="O15" s="91"/>
      <c r="P15" s="91"/>
      <c r="Q15" s="92"/>
    </row>
    <row r="16" spans="2:17" x14ac:dyDescent="0.25">
      <c r="B16" s="34">
        <f t="shared" si="1"/>
        <v>11</v>
      </c>
      <c r="C16" s="34" t="s">
        <v>15</v>
      </c>
      <c r="D16" s="34">
        <v>1</v>
      </c>
      <c r="E16" s="2">
        <f>'Pouso Alegre 01'!$E20</f>
        <v>30.67</v>
      </c>
      <c r="F16" s="2">
        <f>'Pouso Alegre 02'!$E20</f>
        <v>25</v>
      </c>
      <c r="G16" s="2">
        <f>'Pouso Alegre 03'!$E20</f>
        <v>20</v>
      </c>
      <c r="H16" s="2">
        <f t="shared" si="0"/>
        <v>25.223333333333333</v>
      </c>
      <c r="J16" s="88" t="s">
        <v>2</v>
      </c>
      <c r="K16" s="89"/>
      <c r="L16" s="90" t="s">
        <v>71</v>
      </c>
      <c r="M16" s="91"/>
      <c r="N16" s="91"/>
      <c r="O16" s="91"/>
      <c r="P16" s="91"/>
      <c r="Q16" s="92"/>
    </row>
    <row r="17" spans="2:17" ht="15.75" thickBot="1" x14ac:dyDescent="0.3">
      <c r="B17" s="34">
        <f t="shared" si="1"/>
        <v>12</v>
      </c>
      <c r="C17" s="34" t="s">
        <v>15</v>
      </c>
      <c r="D17" s="34">
        <v>1</v>
      </c>
      <c r="E17" s="2" t="str">
        <f>'Pouso Alegre 01'!$E21</f>
        <v>-</v>
      </c>
      <c r="F17" s="2">
        <f>'Pouso Alegre 02'!$E21</f>
        <v>27.99</v>
      </c>
      <c r="G17" s="2">
        <f>'Pouso Alegre 03'!$E21</f>
        <v>18</v>
      </c>
      <c r="H17" s="2">
        <f t="shared" si="0"/>
        <v>22.994999999999997</v>
      </c>
      <c r="J17" s="78" t="s">
        <v>3</v>
      </c>
      <c r="K17" s="79"/>
      <c r="L17" s="80" t="s">
        <v>72</v>
      </c>
      <c r="M17" s="81"/>
      <c r="N17" s="81"/>
      <c r="O17" s="81"/>
      <c r="P17" s="81"/>
      <c r="Q17" s="82"/>
    </row>
    <row r="18" spans="2:17" x14ac:dyDescent="0.25">
      <c r="B18" s="34">
        <f t="shared" si="1"/>
        <v>13</v>
      </c>
      <c r="C18" s="34" t="s">
        <v>17</v>
      </c>
      <c r="D18" s="34">
        <v>1</v>
      </c>
      <c r="E18" s="2">
        <f>'Pouso Alegre 01'!$E22</f>
        <v>2.99</v>
      </c>
      <c r="F18" s="2">
        <f>'Pouso Alegre 02'!$E22</f>
        <v>4</v>
      </c>
      <c r="G18" s="2">
        <f>'Pouso Alegre 03'!$E22</f>
        <v>3</v>
      </c>
      <c r="H18" s="2">
        <f t="shared" si="0"/>
        <v>3.33</v>
      </c>
    </row>
    <row r="19" spans="2:17" ht="15.75" thickBot="1" x14ac:dyDescent="0.3">
      <c r="B19" s="34">
        <f t="shared" si="1"/>
        <v>14</v>
      </c>
      <c r="C19" s="34" t="s">
        <v>15</v>
      </c>
      <c r="D19" s="34">
        <v>1</v>
      </c>
      <c r="E19" s="2">
        <f>'Pouso Alegre 01'!$E23</f>
        <v>9.99</v>
      </c>
      <c r="F19" s="2">
        <f>'Pouso Alegre 02'!$E23</f>
        <v>5.99</v>
      </c>
      <c r="G19" s="2">
        <f>'Pouso Alegre 03'!$E23</f>
        <v>5</v>
      </c>
      <c r="H19" s="2">
        <f t="shared" si="0"/>
        <v>6.9933333333333332</v>
      </c>
    </row>
    <row r="20" spans="2:17" ht="16.5" thickBot="1" x14ac:dyDescent="0.3">
      <c r="B20" s="34">
        <f t="shared" si="1"/>
        <v>15</v>
      </c>
      <c r="C20" s="34" t="s">
        <v>15</v>
      </c>
      <c r="D20" s="34">
        <v>1</v>
      </c>
      <c r="E20" s="2">
        <f>'Pouso Alegre 01'!$E24</f>
        <v>3.99</v>
      </c>
      <c r="F20" s="2">
        <f>'Pouso Alegre 02'!$E24</f>
        <v>2.89</v>
      </c>
      <c r="G20" s="2">
        <f>'Pouso Alegre 03'!$E24</f>
        <v>2.5</v>
      </c>
      <c r="H20" s="2">
        <f t="shared" si="0"/>
        <v>3.1266666666666669</v>
      </c>
      <c r="J20" s="93" t="s">
        <v>113</v>
      </c>
      <c r="K20" s="94"/>
    </row>
    <row r="21" spans="2:17" x14ac:dyDescent="0.25">
      <c r="B21" s="34">
        <f t="shared" si="1"/>
        <v>16</v>
      </c>
      <c r="C21" s="34" t="s">
        <v>15</v>
      </c>
      <c r="D21" s="34">
        <v>1</v>
      </c>
      <c r="E21" s="2">
        <f>'Pouso Alegre 01'!$E25</f>
        <v>3.99</v>
      </c>
      <c r="F21" s="2">
        <f>'Pouso Alegre 02'!$E25</f>
        <v>3.59</v>
      </c>
      <c r="G21" s="2">
        <f>'Pouso Alegre 03'!$E25</f>
        <v>3.5</v>
      </c>
      <c r="H21" s="2">
        <f t="shared" si="0"/>
        <v>3.6933333333333334</v>
      </c>
      <c r="J21" s="83" t="s">
        <v>0</v>
      </c>
      <c r="K21" s="84"/>
      <c r="L21" s="85" t="s">
        <v>73</v>
      </c>
      <c r="M21" s="86"/>
      <c r="N21" s="86"/>
      <c r="O21" s="86"/>
      <c r="P21" s="86"/>
      <c r="Q21" s="87"/>
    </row>
    <row r="22" spans="2:17" x14ac:dyDescent="0.25">
      <c r="B22" s="34">
        <f t="shared" si="1"/>
        <v>17</v>
      </c>
      <c r="C22" s="34" t="s">
        <v>15</v>
      </c>
      <c r="D22" s="34">
        <v>1</v>
      </c>
      <c r="E22" s="2">
        <f>'Pouso Alegre 01'!$E26</f>
        <v>7.9</v>
      </c>
      <c r="F22" s="2">
        <f>'Pouso Alegre 02'!$E26</f>
        <v>3</v>
      </c>
      <c r="G22" s="2">
        <f>'Pouso Alegre 03'!$E26</f>
        <v>6.75</v>
      </c>
      <c r="H22" s="2">
        <f t="shared" si="0"/>
        <v>5.8833333333333329</v>
      </c>
      <c r="J22" s="88" t="s">
        <v>1</v>
      </c>
      <c r="K22" s="89"/>
      <c r="L22" s="90"/>
      <c r="M22" s="91"/>
      <c r="N22" s="91"/>
      <c r="O22" s="91"/>
      <c r="P22" s="91"/>
      <c r="Q22" s="92"/>
    </row>
    <row r="23" spans="2:17" x14ac:dyDescent="0.25">
      <c r="B23" s="34">
        <f t="shared" si="1"/>
        <v>18</v>
      </c>
      <c r="C23" s="34" t="s">
        <v>15</v>
      </c>
      <c r="D23" s="34">
        <v>1</v>
      </c>
      <c r="E23" s="2">
        <f>'Pouso Alegre 01'!$E27</f>
        <v>20</v>
      </c>
      <c r="F23" s="2">
        <f>'Pouso Alegre 02'!$E27</f>
        <v>11.3</v>
      </c>
      <c r="G23" s="2">
        <f>'Pouso Alegre 03'!$E27</f>
        <v>0</v>
      </c>
      <c r="H23" s="2">
        <f t="shared" si="0"/>
        <v>10.433333333333334</v>
      </c>
      <c r="J23" s="88" t="s">
        <v>2</v>
      </c>
      <c r="K23" s="89"/>
      <c r="L23" s="90" t="s">
        <v>74</v>
      </c>
      <c r="M23" s="91"/>
      <c r="N23" s="91"/>
      <c r="O23" s="91"/>
      <c r="P23" s="91"/>
      <c r="Q23" s="92"/>
    </row>
    <row r="24" spans="2:17" ht="15.75" thickBot="1" x14ac:dyDescent="0.3">
      <c r="B24" s="34">
        <f t="shared" si="1"/>
        <v>19</v>
      </c>
      <c r="C24" s="34" t="s">
        <v>15</v>
      </c>
      <c r="D24" s="34">
        <v>1</v>
      </c>
      <c r="E24" s="2">
        <f>'Pouso Alegre 01'!$E28</f>
        <v>5.69</v>
      </c>
      <c r="F24" s="2">
        <f>'Pouso Alegre 02'!$E28</f>
        <v>7.99</v>
      </c>
      <c r="G24" s="2">
        <f>'Pouso Alegre 03'!$E28</f>
        <v>7.5</v>
      </c>
      <c r="H24" s="2">
        <f t="shared" si="0"/>
        <v>7.06</v>
      </c>
      <c r="J24" s="78" t="s">
        <v>3</v>
      </c>
      <c r="K24" s="79"/>
      <c r="L24" s="80" t="s">
        <v>75</v>
      </c>
      <c r="M24" s="81"/>
      <c r="N24" s="81"/>
      <c r="O24" s="81"/>
      <c r="P24" s="81"/>
      <c r="Q24" s="82"/>
    </row>
    <row r="25" spans="2:17" x14ac:dyDescent="0.25">
      <c r="B25" s="34">
        <f t="shared" si="1"/>
        <v>20</v>
      </c>
      <c r="C25" s="34" t="s">
        <v>15</v>
      </c>
      <c r="D25" s="34">
        <v>1</v>
      </c>
      <c r="E25" s="2" t="str">
        <f>'Pouso Alegre 01'!$E29</f>
        <v>-</v>
      </c>
      <c r="F25" s="2">
        <f>'Pouso Alegre 02'!$E29</f>
        <v>65</v>
      </c>
      <c r="G25" s="2">
        <f>'Pouso Alegre 03'!$E29</f>
        <v>0</v>
      </c>
      <c r="H25" s="2">
        <f t="shared" si="0"/>
        <v>32.5</v>
      </c>
    </row>
    <row r="26" spans="2:17" x14ac:dyDescent="0.25">
      <c r="B26" s="34">
        <f t="shared" si="1"/>
        <v>21</v>
      </c>
      <c r="C26" s="34" t="s">
        <v>15</v>
      </c>
      <c r="D26" s="34">
        <v>1</v>
      </c>
      <c r="E26" s="2">
        <f>'Pouso Alegre 01'!$E30</f>
        <v>6.99</v>
      </c>
      <c r="F26" s="2">
        <f>'Pouso Alegre 02'!$E30</f>
        <v>3.49</v>
      </c>
      <c r="G26" s="2">
        <f>'Pouso Alegre 03'!$E30</f>
        <v>4.9000000000000004</v>
      </c>
      <c r="H26" s="2">
        <f t="shared" si="0"/>
        <v>5.1266666666666669</v>
      </c>
    </row>
    <row r="27" spans="2:17" x14ac:dyDescent="0.25">
      <c r="B27" s="34">
        <f t="shared" si="1"/>
        <v>22</v>
      </c>
      <c r="C27" s="34" t="s">
        <v>15</v>
      </c>
      <c r="D27" s="34">
        <v>1</v>
      </c>
      <c r="E27" s="2">
        <f>'Pouso Alegre 01'!$E31</f>
        <v>2.99</v>
      </c>
      <c r="F27" s="2">
        <f>'Pouso Alegre 02'!$E31</f>
        <v>1.59</v>
      </c>
      <c r="G27" s="2">
        <f>'Pouso Alegre 03'!$E31</f>
        <v>1.9</v>
      </c>
      <c r="H27" s="2">
        <f t="shared" si="0"/>
        <v>2.16</v>
      </c>
    </row>
    <row r="28" spans="2:17" x14ac:dyDescent="0.25">
      <c r="B28" s="34">
        <f t="shared" si="1"/>
        <v>23</v>
      </c>
      <c r="C28" s="34" t="s">
        <v>18</v>
      </c>
      <c r="D28" s="34">
        <v>1</v>
      </c>
      <c r="E28" s="2" t="str">
        <f>'Pouso Alegre 01'!$E32</f>
        <v>-</v>
      </c>
      <c r="F28" s="2">
        <f>'Pouso Alegre 02'!$E32</f>
        <v>2.39</v>
      </c>
      <c r="G28" s="2">
        <f>'Pouso Alegre 03'!$E32</f>
        <v>0</v>
      </c>
      <c r="H28" s="2">
        <f t="shared" si="0"/>
        <v>1.1950000000000001</v>
      </c>
    </row>
    <row r="29" spans="2:17" x14ac:dyDescent="0.25">
      <c r="B29" s="34">
        <f t="shared" si="1"/>
        <v>24</v>
      </c>
      <c r="C29" s="34" t="s">
        <v>15</v>
      </c>
      <c r="D29" s="34">
        <v>1</v>
      </c>
      <c r="E29" s="2">
        <f>'Pouso Alegre 01'!$E33</f>
        <v>1.99</v>
      </c>
      <c r="F29" s="2">
        <f>'Pouso Alegre 02'!$E33</f>
        <v>1.39</v>
      </c>
      <c r="G29" s="2">
        <f>'Pouso Alegre 03'!$E33</f>
        <v>2.5</v>
      </c>
      <c r="H29" s="2">
        <f t="shared" si="0"/>
        <v>1.96</v>
      </c>
    </row>
    <row r="30" spans="2:17" x14ac:dyDescent="0.25">
      <c r="B30" s="34">
        <f t="shared" si="1"/>
        <v>25</v>
      </c>
      <c r="C30" s="34" t="s">
        <v>15</v>
      </c>
      <c r="D30" s="34">
        <v>1</v>
      </c>
      <c r="E30" s="2">
        <f>'Pouso Alegre 01'!$E34</f>
        <v>1.99</v>
      </c>
      <c r="F30" s="2">
        <f>'Pouso Alegre 02'!$E34</f>
        <v>1.39</v>
      </c>
      <c r="G30" s="2">
        <f>'Pouso Alegre 03'!$E34</f>
        <v>2.5</v>
      </c>
      <c r="H30" s="2">
        <f t="shared" si="0"/>
        <v>1.96</v>
      </c>
    </row>
    <row r="31" spans="2:17" x14ac:dyDescent="0.25">
      <c r="B31" s="34">
        <f t="shared" si="1"/>
        <v>26</v>
      </c>
      <c r="C31" s="34" t="s">
        <v>15</v>
      </c>
      <c r="D31" s="34">
        <v>1</v>
      </c>
      <c r="E31" s="2">
        <f>'Pouso Alegre 01'!$E35</f>
        <v>6.99</v>
      </c>
      <c r="F31" s="2">
        <f>'Pouso Alegre 02'!$E35</f>
        <v>7.49</v>
      </c>
      <c r="G31" s="2">
        <f>'Pouso Alegre 03'!$E35</f>
        <v>6</v>
      </c>
      <c r="H31" s="2">
        <f t="shared" si="0"/>
        <v>6.8266666666666671</v>
      </c>
    </row>
    <row r="32" spans="2:17" x14ac:dyDescent="0.25">
      <c r="B32" s="34">
        <f t="shared" si="1"/>
        <v>27</v>
      </c>
      <c r="C32" s="34" t="s">
        <v>15</v>
      </c>
      <c r="D32" s="34">
        <v>1</v>
      </c>
      <c r="E32" s="2">
        <f>'Pouso Alegre 01'!$E36</f>
        <v>36.64</v>
      </c>
      <c r="F32" s="2" t="str">
        <f>'Pouso Alegre 02'!$E36</f>
        <v>-</v>
      </c>
      <c r="G32" s="2">
        <f>'Pouso Alegre 03'!$E36</f>
        <v>0</v>
      </c>
      <c r="H32" s="2">
        <f t="shared" si="0"/>
        <v>18.32</v>
      </c>
    </row>
    <row r="33" spans="2:8" x14ac:dyDescent="0.25">
      <c r="B33" s="34">
        <f t="shared" si="1"/>
        <v>28</v>
      </c>
      <c r="C33" s="34" t="s">
        <v>15</v>
      </c>
      <c r="D33" s="34">
        <v>1</v>
      </c>
      <c r="E33" s="2" t="str">
        <f>'Pouso Alegre 01'!$E37</f>
        <v>-</v>
      </c>
      <c r="F33" s="2">
        <f>'Pouso Alegre 02'!$E37</f>
        <v>32.979999999999997</v>
      </c>
      <c r="G33" s="2">
        <f>'Pouso Alegre 03'!$E37</f>
        <v>25</v>
      </c>
      <c r="H33" s="2">
        <f t="shared" si="0"/>
        <v>28.99</v>
      </c>
    </row>
    <row r="34" spans="2:8" x14ac:dyDescent="0.25">
      <c r="B34" s="34">
        <f t="shared" si="1"/>
        <v>29</v>
      </c>
      <c r="C34" s="34" t="s">
        <v>15</v>
      </c>
      <c r="D34" s="34">
        <v>1</v>
      </c>
      <c r="E34" s="2">
        <f>'Pouso Alegre 01'!$E38</f>
        <v>16.600000000000001</v>
      </c>
      <c r="F34" s="2">
        <f>'Pouso Alegre 02'!$E38</f>
        <v>20.2</v>
      </c>
      <c r="G34" s="2">
        <f>'Pouso Alegre 03'!$E38</f>
        <v>13.05</v>
      </c>
      <c r="H34" s="2">
        <f t="shared" si="0"/>
        <v>16.616666666666664</v>
      </c>
    </row>
    <row r="35" spans="2:8" x14ac:dyDescent="0.25">
      <c r="B35" s="34">
        <f t="shared" si="1"/>
        <v>30</v>
      </c>
      <c r="C35" s="34" t="s">
        <v>15</v>
      </c>
      <c r="D35" s="34">
        <v>1</v>
      </c>
      <c r="E35" s="2">
        <f>'Pouso Alegre 01'!$E39</f>
        <v>14.99</v>
      </c>
      <c r="F35" s="2">
        <f>'Pouso Alegre 02'!$E39</f>
        <v>7.89</v>
      </c>
      <c r="G35" s="2">
        <f>'Pouso Alegre 03'!$E39</f>
        <v>10</v>
      </c>
      <c r="H35" s="2">
        <f t="shared" si="0"/>
        <v>10.959999999999999</v>
      </c>
    </row>
    <row r="36" spans="2:8" x14ac:dyDescent="0.25">
      <c r="B36" s="34">
        <f t="shared" si="1"/>
        <v>31</v>
      </c>
      <c r="C36" s="34" t="s">
        <v>19</v>
      </c>
      <c r="D36" s="34">
        <v>1</v>
      </c>
      <c r="E36" s="2" t="str">
        <f>'Pouso Alegre 01'!$E40</f>
        <v>-</v>
      </c>
      <c r="F36" s="2">
        <f>'Pouso Alegre 02'!$E40</f>
        <v>22.5</v>
      </c>
      <c r="G36" s="2">
        <f>'Pouso Alegre 03'!$E40</f>
        <v>0</v>
      </c>
      <c r="H36" s="2">
        <f t="shared" si="0"/>
        <v>11.25</v>
      </c>
    </row>
    <row r="37" spans="2:8" x14ac:dyDescent="0.25">
      <c r="B37" s="34">
        <f t="shared" si="1"/>
        <v>32</v>
      </c>
      <c r="C37" s="34" t="s">
        <v>19</v>
      </c>
      <c r="D37" s="34">
        <v>1</v>
      </c>
      <c r="E37" s="2">
        <f>'Pouso Alegre 01'!$E41</f>
        <v>4.49</v>
      </c>
      <c r="F37" s="2">
        <f>'Pouso Alegre 02'!$E41</f>
        <v>2.79</v>
      </c>
      <c r="G37" s="2">
        <f>'Pouso Alegre 03'!$E41</f>
        <v>3.5</v>
      </c>
      <c r="H37" s="2">
        <f t="shared" si="0"/>
        <v>3.5933333333333337</v>
      </c>
    </row>
    <row r="38" spans="2:8" x14ac:dyDescent="0.25">
      <c r="B38" s="34">
        <f t="shared" si="1"/>
        <v>33</v>
      </c>
      <c r="C38" s="34" t="s">
        <v>19</v>
      </c>
      <c r="D38" s="34">
        <v>1</v>
      </c>
      <c r="E38" s="2">
        <f>'Pouso Alegre 01'!$E42</f>
        <v>11.63</v>
      </c>
      <c r="F38" s="2">
        <f>'Pouso Alegre 02'!$E42</f>
        <v>15</v>
      </c>
      <c r="G38" s="2">
        <f>'Pouso Alegre 03'!$E42</f>
        <v>7</v>
      </c>
      <c r="H38" s="2">
        <f t="shared" si="0"/>
        <v>11.21</v>
      </c>
    </row>
    <row r="39" spans="2:8" x14ac:dyDescent="0.25">
      <c r="B39" s="34">
        <f t="shared" si="1"/>
        <v>34</v>
      </c>
      <c r="C39" s="34" t="s">
        <v>19</v>
      </c>
      <c r="D39" s="34">
        <v>1</v>
      </c>
      <c r="E39" s="2">
        <f>'Pouso Alegre 01'!$E43</f>
        <v>4.99</v>
      </c>
      <c r="F39" s="2">
        <f>'Pouso Alegre 02'!$E43</f>
        <v>3.79</v>
      </c>
      <c r="G39" s="2">
        <f>'Pouso Alegre 03'!$E43</f>
        <v>3.5</v>
      </c>
      <c r="H39" s="2">
        <f t="shared" si="0"/>
        <v>4.0933333333333337</v>
      </c>
    </row>
    <row r="40" spans="2:8" x14ac:dyDescent="0.25">
      <c r="B40" s="34">
        <f t="shared" si="1"/>
        <v>35</v>
      </c>
      <c r="C40" s="34" t="s">
        <v>196</v>
      </c>
      <c r="D40" s="34">
        <v>1</v>
      </c>
      <c r="E40" s="2">
        <f>'Pouso Alegre 01'!$E44</f>
        <v>3.49</v>
      </c>
      <c r="F40" s="2">
        <f>'Pouso Alegre 02'!$E44</f>
        <v>3.39</v>
      </c>
      <c r="G40" s="2">
        <f>'Pouso Alegre 03'!$E44</f>
        <v>4</v>
      </c>
      <c r="H40" s="2">
        <f t="shared" si="0"/>
        <v>3.6266666666666669</v>
      </c>
    </row>
    <row r="41" spans="2:8" x14ac:dyDescent="0.25">
      <c r="B41" s="34">
        <f t="shared" si="1"/>
        <v>36</v>
      </c>
      <c r="C41" s="34" t="s">
        <v>19</v>
      </c>
      <c r="D41" s="34">
        <v>1</v>
      </c>
      <c r="E41" s="2">
        <f>'Pouso Alegre 01'!$E45</f>
        <v>9.9700000000000006</v>
      </c>
      <c r="F41" s="2">
        <f>'Pouso Alegre 02'!$E45</f>
        <v>9.6</v>
      </c>
      <c r="G41" s="2">
        <f>'Pouso Alegre 03'!$E45</f>
        <v>8.33</v>
      </c>
      <c r="H41" s="2">
        <f t="shared" si="0"/>
        <v>9.2999999999999989</v>
      </c>
    </row>
    <row r="42" spans="2:8" x14ac:dyDescent="0.25">
      <c r="B42" s="34">
        <f t="shared" si="1"/>
        <v>37</v>
      </c>
      <c r="C42" s="34" t="s">
        <v>19</v>
      </c>
      <c r="D42" s="34">
        <v>1</v>
      </c>
      <c r="E42" s="2">
        <f>'Pouso Alegre 01'!$E46</f>
        <v>11.63</v>
      </c>
      <c r="F42" s="2">
        <f>'Pouso Alegre 02'!$E46</f>
        <v>8.99</v>
      </c>
      <c r="G42" s="2">
        <f>'Pouso Alegre 03'!$E46</f>
        <v>10</v>
      </c>
      <c r="H42" s="2">
        <f t="shared" si="0"/>
        <v>10.206666666666667</v>
      </c>
    </row>
  </sheetData>
  <mergeCells count="28">
    <mergeCell ref="J14:K14"/>
    <mergeCell ref="L14:Q14"/>
    <mergeCell ref="J6:K6"/>
    <mergeCell ref="J7:K7"/>
    <mergeCell ref="L7:Q7"/>
    <mergeCell ref="J8:K8"/>
    <mergeCell ref="L8:Q8"/>
    <mergeCell ref="J9:K9"/>
    <mergeCell ref="L9:Q9"/>
    <mergeCell ref="J10:K10"/>
    <mergeCell ref="L10:Q10"/>
    <mergeCell ref="J13:K13"/>
    <mergeCell ref="B2:H3"/>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233</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34">
        <v>1</v>
      </c>
      <c r="C6" s="34" t="s">
        <v>15</v>
      </c>
      <c r="D6" s="34">
        <v>1</v>
      </c>
      <c r="E6" s="2">
        <f>'Ouro Fino 01'!$E10</f>
        <v>3</v>
      </c>
      <c r="F6" s="2" t="str">
        <f>'Ouro Fino 02'!$E10</f>
        <v>-</v>
      </c>
      <c r="G6" s="2">
        <f>'Ouro Fino 03'!$E10</f>
        <v>1.5</v>
      </c>
      <c r="H6" s="2">
        <f>AVERAGE($E6:$G6)</f>
        <v>2.25</v>
      </c>
      <c r="J6" s="93" t="s">
        <v>111</v>
      </c>
      <c r="K6" s="94"/>
    </row>
    <row r="7" spans="2:17" x14ac:dyDescent="0.25">
      <c r="B7" s="34">
        <f>B6+1</f>
        <v>2</v>
      </c>
      <c r="C7" s="34" t="s">
        <v>15</v>
      </c>
      <c r="D7" s="34">
        <v>1</v>
      </c>
      <c r="E7" s="2">
        <f>'Ouro Fino 01'!$E11</f>
        <v>4</v>
      </c>
      <c r="F7" s="2">
        <f>'Ouro Fino 02'!$E11</f>
        <v>2.89</v>
      </c>
      <c r="G7" s="2">
        <f>'Ouro Fino 03'!$E11</f>
        <v>4</v>
      </c>
      <c r="H7" s="2">
        <f t="shared" ref="H7:H42" si="0">AVERAGE($E7:$G7)</f>
        <v>3.6300000000000003</v>
      </c>
      <c r="J7" s="83" t="s">
        <v>0</v>
      </c>
      <c r="K7" s="84"/>
      <c r="L7" s="85" t="s">
        <v>52</v>
      </c>
      <c r="M7" s="86"/>
      <c r="N7" s="86"/>
      <c r="O7" s="86"/>
      <c r="P7" s="86"/>
      <c r="Q7" s="87"/>
    </row>
    <row r="8" spans="2:17" x14ac:dyDescent="0.25">
      <c r="B8" s="34">
        <f t="shared" ref="B8:B42" si="1">B7+1</f>
        <v>3</v>
      </c>
      <c r="C8" s="34" t="s">
        <v>16</v>
      </c>
      <c r="D8" s="34">
        <v>1</v>
      </c>
      <c r="E8" s="2">
        <f>'Ouro Fino 01'!$E12</f>
        <v>2</v>
      </c>
      <c r="F8" s="2">
        <f>'Ouro Fino 02'!$E12</f>
        <v>1.79</v>
      </c>
      <c r="G8" s="2">
        <f>'Ouro Fino 03'!$E12</f>
        <v>1.5</v>
      </c>
      <c r="H8" s="2">
        <f t="shared" si="0"/>
        <v>1.7633333333333334</v>
      </c>
      <c r="J8" s="88" t="s">
        <v>53</v>
      </c>
      <c r="K8" s="89"/>
      <c r="L8" s="90" t="s">
        <v>54</v>
      </c>
      <c r="M8" s="91"/>
      <c r="N8" s="91"/>
      <c r="O8" s="91"/>
      <c r="P8" s="91"/>
      <c r="Q8" s="92"/>
    </row>
    <row r="9" spans="2:17" x14ac:dyDescent="0.25">
      <c r="B9" s="34">
        <f t="shared" si="1"/>
        <v>4</v>
      </c>
      <c r="C9" s="34" t="s">
        <v>15</v>
      </c>
      <c r="D9" s="34">
        <v>1</v>
      </c>
      <c r="E9" s="2">
        <f>'Ouro Fino 01'!$E13</f>
        <v>26</v>
      </c>
      <c r="F9" s="2">
        <f>'Ouro Fino 02'!$E13</f>
        <v>25.99</v>
      </c>
      <c r="G9" s="2">
        <f>'Ouro Fino 03'!$E13</f>
        <v>25</v>
      </c>
      <c r="H9" s="2">
        <f t="shared" si="0"/>
        <v>25.66333333333333</v>
      </c>
      <c r="J9" s="88" t="s">
        <v>2</v>
      </c>
      <c r="K9" s="89"/>
      <c r="L9" s="90" t="s">
        <v>55</v>
      </c>
      <c r="M9" s="91"/>
      <c r="N9" s="91"/>
      <c r="O9" s="91"/>
      <c r="P9" s="91"/>
      <c r="Q9" s="92"/>
    </row>
    <row r="10" spans="2:17" ht="15.75" thickBot="1" x14ac:dyDescent="0.3">
      <c r="B10" s="34">
        <f t="shared" si="1"/>
        <v>5</v>
      </c>
      <c r="C10" s="34" t="s">
        <v>15</v>
      </c>
      <c r="D10" s="34">
        <v>1</v>
      </c>
      <c r="E10" s="2">
        <f>'Ouro Fino 01'!$E14</f>
        <v>12</v>
      </c>
      <c r="F10" s="2">
        <f>'Ouro Fino 02'!$E14</f>
        <v>19.39</v>
      </c>
      <c r="G10" s="2">
        <f>'Ouro Fino 03'!$E14</f>
        <v>25</v>
      </c>
      <c r="H10" s="2">
        <f t="shared" si="0"/>
        <v>18.796666666666667</v>
      </c>
      <c r="J10" s="78" t="s">
        <v>3</v>
      </c>
      <c r="K10" s="79"/>
      <c r="L10" s="80" t="s">
        <v>56</v>
      </c>
      <c r="M10" s="81"/>
      <c r="N10" s="81"/>
      <c r="O10" s="81"/>
      <c r="P10" s="81"/>
      <c r="Q10" s="82"/>
    </row>
    <row r="11" spans="2:17" x14ac:dyDescent="0.25">
      <c r="B11" s="34">
        <f t="shared" si="1"/>
        <v>6</v>
      </c>
      <c r="C11" s="34" t="s">
        <v>15</v>
      </c>
      <c r="D11" s="34">
        <v>1</v>
      </c>
      <c r="E11" s="2">
        <f>'Ouro Fino 01'!$E15</f>
        <v>2.5</v>
      </c>
      <c r="F11" s="2">
        <f>'Ouro Fino 02'!$E15</f>
        <v>3.99</v>
      </c>
      <c r="G11" s="2">
        <f>'Ouro Fino 03'!$E15</f>
        <v>3</v>
      </c>
      <c r="H11" s="2">
        <f t="shared" si="0"/>
        <v>3.1633333333333336</v>
      </c>
    </row>
    <row r="12" spans="2:17" ht="15.75" thickBot="1" x14ac:dyDescent="0.3">
      <c r="B12" s="34">
        <f t="shared" si="1"/>
        <v>7</v>
      </c>
      <c r="C12" s="34" t="s">
        <v>15</v>
      </c>
      <c r="D12" s="34">
        <v>1</v>
      </c>
      <c r="E12" s="2">
        <f>'Ouro Fino 01'!$E16</f>
        <v>3.5</v>
      </c>
      <c r="F12" s="2">
        <f>'Ouro Fino 02'!$E16</f>
        <v>3.99</v>
      </c>
      <c r="G12" s="2">
        <f>'Ouro Fino 03'!$E16</f>
        <v>3</v>
      </c>
      <c r="H12" s="2">
        <f t="shared" si="0"/>
        <v>3.4966666666666666</v>
      </c>
    </row>
    <row r="13" spans="2:17" ht="16.5" thickBot="1" x14ac:dyDescent="0.3">
      <c r="B13" s="34">
        <f t="shared" si="1"/>
        <v>8</v>
      </c>
      <c r="C13" s="34" t="s">
        <v>15</v>
      </c>
      <c r="D13" s="34">
        <v>1</v>
      </c>
      <c r="E13" s="2">
        <f>'Ouro Fino 01'!$E17</f>
        <v>4</v>
      </c>
      <c r="F13" s="2">
        <f>'Ouro Fino 02'!$E17</f>
        <v>5.99</v>
      </c>
      <c r="G13" s="2">
        <f>'Ouro Fino 03'!$E17</f>
        <v>5</v>
      </c>
      <c r="H13" s="2">
        <f t="shared" si="0"/>
        <v>4.996666666666667</v>
      </c>
      <c r="J13" s="93" t="s">
        <v>112</v>
      </c>
      <c r="K13" s="94"/>
    </row>
    <row r="14" spans="2:17" x14ac:dyDescent="0.25">
      <c r="B14" s="34">
        <f t="shared" si="1"/>
        <v>9</v>
      </c>
      <c r="C14" s="34" t="s">
        <v>15</v>
      </c>
      <c r="D14" s="34">
        <v>1</v>
      </c>
      <c r="E14" s="2">
        <f>'Ouro Fino 01'!$E18</f>
        <v>3</v>
      </c>
      <c r="F14" s="2">
        <f>'Ouro Fino 02'!$E18</f>
        <v>2.4900000000000002</v>
      </c>
      <c r="G14" s="2">
        <f>'Ouro Fino 03'!$E18</f>
        <v>2</v>
      </c>
      <c r="H14" s="2">
        <f t="shared" si="0"/>
        <v>2.4966666666666666</v>
      </c>
      <c r="J14" s="83" t="s">
        <v>0</v>
      </c>
      <c r="K14" s="84"/>
      <c r="L14" s="85" t="s">
        <v>57</v>
      </c>
      <c r="M14" s="86"/>
      <c r="N14" s="86"/>
      <c r="O14" s="86"/>
      <c r="P14" s="86"/>
      <c r="Q14" s="87"/>
    </row>
    <row r="15" spans="2:17" x14ac:dyDescent="0.25">
      <c r="B15" s="34">
        <f t="shared" si="1"/>
        <v>10</v>
      </c>
      <c r="C15" s="34" t="s">
        <v>15</v>
      </c>
      <c r="D15" s="34">
        <v>1</v>
      </c>
      <c r="E15" s="2">
        <f>'Ouro Fino 01'!$E19</f>
        <v>4</v>
      </c>
      <c r="F15" s="2">
        <f>'Ouro Fino 02'!$E19</f>
        <v>3.79</v>
      </c>
      <c r="G15" s="2">
        <f>'Ouro Fino 03'!$E19</f>
        <v>3</v>
      </c>
      <c r="H15" s="2">
        <f t="shared" si="0"/>
        <v>3.5966666666666662</v>
      </c>
      <c r="J15" s="88" t="s">
        <v>1</v>
      </c>
      <c r="K15" s="89"/>
      <c r="L15" s="90" t="s">
        <v>58</v>
      </c>
      <c r="M15" s="91"/>
      <c r="N15" s="91"/>
      <c r="O15" s="91"/>
      <c r="P15" s="91"/>
      <c r="Q15" s="92"/>
    </row>
    <row r="16" spans="2:17" x14ac:dyDescent="0.25">
      <c r="B16" s="34">
        <f t="shared" si="1"/>
        <v>11</v>
      </c>
      <c r="C16" s="34" t="s">
        <v>15</v>
      </c>
      <c r="D16" s="34">
        <v>1</v>
      </c>
      <c r="E16" s="2" t="str">
        <f>'Ouro Fino 01'!$E20</f>
        <v>-</v>
      </c>
      <c r="F16" s="2">
        <f>'Ouro Fino 02'!$E20</f>
        <v>16.989999999999998</v>
      </c>
      <c r="G16" s="2">
        <f>'Ouro Fino 03'!$E20</f>
        <v>26.6</v>
      </c>
      <c r="H16" s="2">
        <f t="shared" si="0"/>
        <v>21.795000000000002</v>
      </c>
      <c r="J16" s="88" t="s">
        <v>2</v>
      </c>
      <c r="K16" s="89"/>
      <c r="L16" s="90" t="s">
        <v>59</v>
      </c>
      <c r="M16" s="91"/>
      <c r="N16" s="91"/>
      <c r="O16" s="91"/>
      <c r="P16" s="91"/>
      <c r="Q16" s="92"/>
    </row>
    <row r="17" spans="2:17" ht="15.75" thickBot="1" x14ac:dyDescent="0.3">
      <c r="B17" s="34">
        <f t="shared" si="1"/>
        <v>12</v>
      </c>
      <c r="C17" s="34" t="s">
        <v>15</v>
      </c>
      <c r="D17" s="34">
        <v>1</v>
      </c>
      <c r="E17" s="2">
        <f>'Ouro Fino 01'!$E21</f>
        <v>10</v>
      </c>
      <c r="F17" s="2">
        <f>'Ouro Fino 02'!$E21</f>
        <v>22.45</v>
      </c>
      <c r="G17" s="2">
        <f>'Ouro Fino 03'!$E21</f>
        <v>18</v>
      </c>
      <c r="H17" s="2">
        <f t="shared" si="0"/>
        <v>16.816666666666666</v>
      </c>
      <c r="J17" s="78" t="s">
        <v>3</v>
      </c>
      <c r="K17" s="79"/>
      <c r="L17" s="80" t="s">
        <v>60</v>
      </c>
      <c r="M17" s="81"/>
      <c r="N17" s="81"/>
      <c r="O17" s="81"/>
      <c r="P17" s="81"/>
      <c r="Q17" s="82"/>
    </row>
    <row r="18" spans="2:17" x14ac:dyDescent="0.25">
      <c r="B18" s="34">
        <f t="shared" si="1"/>
        <v>13</v>
      </c>
      <c r="C18" s="34" t="s">
        <v>17</v>
      </c>
      <c r="D18" s="34">
        <v>1</v>
      </c>
      <c r="E18" s="2">
        <f>'Ouro Fino 01'!$E22</f>
        <v>2</v>
      </c>
      <c r="F18" s="2">
        <f>'Ouro Fino 02'!$E22</f>
        <v>5</v>
      </c>
      <c r="G18" s="2">
        <f>'Ouro Fino 03'!$E22</f>
        <v>2</v>
      </c>
      <c r="H18" s="2">
        <f t="shared" si="0"/>
        <v>3</v>
      </c>
    </row>
    <row r="19" spans="2:17" ht="15.75" thickBot="1" x14ac:dyDescent="0.3">
      <c r="B19" s="34">
        <f t="shared" si="1"/>
        <v>14</v>
      </c>
      <c r="C19" s="34" t="s">
        <v>15</v>
      </c>
      <c r="D19" s="34">
        <v>1</v>
      </c>
      <c r="E19" s="2">
        <f>'Ouro Fino 01'!$E23</f>
        <v>7</v>
      </c>
      <c r="F19" s="2">
        <f>'Ouro Fino 02'!$E23</f>
        <v>5.99</v>
      </c>
      <c r="G19" s="2">
        <f>'Ouro Fino 03'!$E23</f>
        <v>3</v>
      </c>
      <c r="H19" s="2">
        <f t="shared" si="0"/>
        <v>5.33</v>
      </c>
    </row>
    <row r="20" spans="2:17" ht="16.5" thickBot="1" x14ac:dyDescent="0.3">
      <c r="B20" s="34">
        <f t="shared" si="1"/>
        <v>15</v>
      </c>
      <c r="C20" s="34" t="s">
        <v>15</v>
      </c>
      <c r="D20" s="34">
        <v>1</v>
      </c>
      <c r="E20" s="2">
        <f>'Ouro Fino 01'!$E24</f>
        <v>3.5</v>
      </c>
      <c r="F20" s="2">
        <f>'Ouro Fino 02'!$E24</f>
        <v>2.89</v>
      </c>
      <c r="G20" s="2">
        <f>'Ouro Fino 03'!$E24</f>
        <v>4</v>
      </c>
      <c r="H20" s="2">
        <f t="shared" si="0"/>
        <v>3.4633333333333334</v>
      </c>
      <c r="J20" s="93" t="s">
        <v>113</v>
      </c>
      <c r="K20" s="94"/>
    </row>
    <row r="21" spans="2:17" x14ac:dyDescent="0.25">
      <c r="B21" s="34">
        <f t="shared" si="1"/>
        <v>16</v>
      </c>
      <c r="C21" s="34" t="s">
        <v>15</v>
      </c>
      <c r="D21" s="34">
        <v>1</v>
      </c>
      <c r="E21" s="2">
        <f>'Ouro Fino 01'!$E25</f>
        <v>3.5</v>
      </c>
      <c r="F21" s="2">
        <f>'Ouro Fino 02'!$E25</f>
        <v>3.59</v>
      </c>
      <c r="G21" s="2">
        <f>'Ouro Fino 03'!$E25</f>
        <v>3</v>
      </c>
      <c r="H21" s="2">
        <f t="shared" si="0"/>
        <v>3.3633333333333333</v>
      </c>
      <c r="J21" s="83" t="s">
        <v>0</v>
      </c>
      <c r="K21" s="84"/>
      <c r="L21" s="85" t="s">
        <v>61</v>
      </c>
      <c r="M21" s="86"/>
      <c r="N21" s="86"/>
      <c r="O21" s="86"/>
      <c r="P21" s="86"/>
      <c r="Q21" s="87"/>
    </row>
    <row r="22" spans="2:17" x14ac:dyDescent="0.25">
      <c r="B22" s="34">
        <f t="shared" si="1"/>
        <v>17</v>
      </c>
      <c r="C22" s="34" t="s">
        <v>15</v>
      </c>
      <c r="D22" s="34">
        <v>1</v>
      </c>
      <c r="E22" s="2">
        <f>'Ouro Fino 01'!$E26</f>
        <v>10</v>
      </c>
      <c r="F22" s="2">
        <f>'Ouro Fino 02'!$E26</f>
        <v>9.48</v>
      </c>
      <c r="G22" s="2">
        <f>'Ouro Fino 03'!$E26</f>
        <v>1.5</v>
      </c>
      <c r="H22" s="2">
        <f t="shared" si="0"/>
        <v>6.9933333333333332</v>
      </c>
      <c r="J22" s="88" t="s">
        <v>1</v>
      </c>
      <c r="K22" s="89"/>
      <c r="L22" s="90"/>
      <c r="M22" s="91"/>
      <c r="N22" s="91"/>
      <c r="O22" s="91"/>
      <c r="P22" s="91"/>
      <c r="Q22" s="92"/>
    </row>
    <row r="23" spans="2:17" x14ac:dyDescent="0.25">
      <c r="B23" s="34">
        <f t="shared" si="1"/>
        <v>18</v>
      </c>
      <c r="C23" s="34" t="s">
        <v>15</v>
      </c>
      <c r="D23" s="34">
        <v>1</v>
      </c>
      <c r="E23" s="2">
        <f>'Ouro Fino 01'!$E27</f>
        <v>20</v>
      </c>
      <c r="F23" s="2">
        <f>'Ouro Fino 02'!$E27</f>
        <v>11.3</v>
      </c>
      <c r="G23" s="2">
        <f>'Ouro Fino 03'!$E27</f>
        <v>20</v>
      </c>
      <c r="H23" s="2">
        <f t="shared" si="0"/>
        <v>17.099999999999998</v>
      </c>
      <c r="J23" s="88" t="s">
        <v>2</v>
      </c>
      <c r="K23" s="89"/>
      <c r="L23" s="90" t="s">
        <v>62</v>
      </c>
      <c r="M23" s="91"/>
      <c r="N23" s="91"/>
      <c r="O23" s="91"/>
      <c r="P23" s="91"/>
      <c r="Q23" s="92"/>
    </row>
    <row r="24" spans="2:17" ht="15.75" thickBot="1" x14ac:dyDescent="0.3">
      <c r="B24" s="34">
        <f t="shared" si="1"/>
        <v>19</v>
      </c>
      <c r="C24" s="34" t="s">
        <v>15</v>
      </c>
      <c r="D24" s="34">
        <v>1</v>
      </c>
      <c r="E24" s="2">
        <f>'Ouro Fino 01'!$E28</f>
        <v>7</v>
      </c>
      <c r="F24" s="2">
        <f>'Ouro Fino 02'!$E28</f>
        <v>7.99</v>
      </c>
      <c r="G24" s="2">
        <f>'Ouro Fino 03'!$E28</f>
        <v>6</v>
      </c>
      <c r="H24" s="2">
        <f t="shared" si="0"/>
        <v>6.996666666666667</v>
      </c>
      <c r="J24" s="78" t="s">
        <v>3</v>
      </c>
      <c r="K24" s="79"/>
      <c r="L24" s="80" t="s">
        <v>63</v>
      </c>
      <c r="M24" s="81"/>
      <c r="N24" s="81"/>
      <c r="O24" s="81"/>
      <c r="P24" s="81"/>
      <c r="Q24" s="82"/>
    </row>
    <row r="25" spans="2:17" x14ac:dyDescent="0.25">
      <c r="B25" s="34">
        <f t="shared" si="1"/>
        <v>20</v>
      </c>
      <c r="C25" s="34" t="s">
        <v>15</v>
      </c>
      <c r="D25" s="34">
        <v>1</v>
      </c>
      <c r="E25" s="2" t="str">
        <f>'Ouro Fino 01'!$E29</f>
        <v>-</v>
      </c>
      <c r="F25" s="2">
        <f>'Ouro Fino 02'!$E29</f>
        <v>53.1</v>
      </c>
      <c r="G25" s="2">
        <f>'Ouro Fino 03'!$E29</f>
        <v>35.700000000000003</v>
      </c>
      <c r="H25" s="2">
        <f t="shared" si="0"/>
        <v>44.400000000000006</v>
      </c>
    </row>
    <row r="26" spans="2:17" x14ac:dyDescent="0.25">
      <c r="B26" s="34">
        <f t="shared" si="1"/>
        <v>21</v>
      </c>
      <c r="C26" s="34" t="s">
        <v>15</v>
      </c>
      <c r="D26" s="34">
        <v>1</v>
      </c>
      <c r="E26" s="2">
        <f>'Ouro Fino 01'!$E30</f>
        <v>4.5</v>
      </c>
      <c r="F26" s="2">
        <f>'Ouro Fino 02'!$E30</f>
        <v>3.49</v>
      </c>
      <c r="G26" s="2">
        <f>'Ouro Fino 03'!$E30</f>
        <v>3</v>
      </c>
      <c r="H26" s="2">
        <f t="shared" si="0"/>
        <v>3.6633333333333336</v>
      </c>
    </row>
    <row r="27" spans="2:17" x14ac:dyDescent="0.25">
      <c r="B27" s="34">
        <f t="shared" si="1"/>
        <v>22</v>
      </c>
      <c r="C27" s="34" t="s">
        <v>15</v>
      </c>
      <c r="D27" s="34">
        <v>1</v>
      </c>
      <c r="E27" s="2">
        <f>'Ouro Fino 01'!$E31</f>
        <v>2.5</v>
      </c>
      <c r="F27" s="2">
        <f>'Ouro Fino 02'!$E31</f>
        <v>1.0900000000000001</v>
      </c>
      <c r="G27" s="2">
        <f>'Ouro Fino 03'!$E31</f>
        <v>2</v>
      </c>
      <c r="H27" s="2">
        <f t="shared" si="0"/>
        <v>1.8633333333333333</v>
      </c>
    </row>
    <row r="28" spans="2:17" x14ac:dyDescent="0.25">
      <c r="B28" s="34">
        <f t="shared" si="1"/>
        <v>23</v>
      </c>
      <c r="C28" s="34" t="s">
        <v>18</v>
      </c>
      <c r="D28" s="34">
        <v>1</v>
      </c>
      <c r="E28" s="2" t="str">
        <f>'Ouro Fino 01'!$E32</f>
        <v>-</v>
      </c>
      <c r="F28" s="2">
        <f>'Ouro Fino 02'!$E32</f>
        <v>2.29</v>
      </c>
      <c r="G28" s="2" t="str">
        <f>'Ouro Fino 03'!$E32</f>
        <v>-</v>
      </c>
      <c r="H28" s="2">
        <f t="shared" si="0"/>
        <v>2.29</v>
      </c>
    </row>
    <row r="29" spans="2:17" x14ac:dyDescent="0.25">
      <c r="B29" s="34">
        <f t="shared" si="1"/>
        <v>24</v>
      </c>
      <c r="C29" s="34" t="s">
        <v>15</v>
      </c>
      <c r="D29" s="34">
        <v>1</v>
      </c>
      <c r="E29" s="2">
        <f>'Ouro Fino 01'!$E33</f>
        <v>3</v>
      </c>
      <c r="F29" s="2">
        <f>'Ouro Fino 02'!$E33</f>
        <v>1.39</v>
      </c>
      <c r="G29" s="2">
        <f>'Ouro Fino 03'!$E33</f>
        <v>3</v>
      </c>
      <c r="H29" s="2">
        <f t="shared" si="0"/>
        <v>2.4633333333333334</v>
      </c>
    </row>
    <row r="30" spans="2:17" x14ac:dyDescent="0.25">
      <c r="B30" s="34">
        <f t="shared" si="1"/>
        <v>25</v>
      </c>
      <c r="C30" s="34" t="s">
        <v>15</v>
      </c>
      <c r="D30" s="34">
        <v>1</v>
      </c>
      <c r="E30" s="2">
        <f>'Ouro Fino 01'!$E34</f>
        <v>3</v>
      </c>
      <c r="F30" s="2">
        <f>'Ouro Fino 02'!$E34</f>
        <v>1.39</v>
      </c>
      <c r="G30" s="2">
        <f>'Ouro Fino 03'!$E34</f>
        <v>3</v>
      </c>
      <c r="H30" s="2">
        <f t="shared" si="0"/>
        <v>2.4633333333333334</v>
      </c>
    </row>
    <row r="31" spans="2:17" x14ac:dyDescent="0.25">
      <c r="B31" s="34">
        <f t="shared" si="1"/>
        <v>26</v>
      </c>
      <c r="C31" s="34" t="s">
        <v>15</v>
      </c>
      <c r="D31" s="34">
        <v>1</v>
      </c>
      <c r="E31" s="2">
        <f>'Ouro Fino 01'!$E35</f>
        <v>7</v>
      </c>
      <c r="F31" s="2">
        <f>'Ouro Fino 02'!$E35</f>
        <v>7.49</v>
      </c>
      <c r="G31" s="2">
        <f>'Ouro Fino 03'!$E35</f>
        <v>5</v>
      </c>
      <c r="H31" s="2">
        <f t="shared" si="0"/>
        <v>6.496666666666667</v>
      </c>
    </row>
    <row r="32" spans="2:17" x14ac:dyDescent="0.25">
      <c r="B32" s="34">
        <f t="shared" si="1"/>
        <v>27</v>
      </c>
      <c r="C32" s="34" t="s">
        <v>15</v>
      </c>
      <c r="D32" s="34">
        <v>1</v>
      </c>
      <c r="E32" s="2">
        <f>'Ouro Fino 01'!$E36</f>
        <v>21.35</v>
      </c>
      <c r="F32" s="2">
        <f>'Ouro Fino 02'!$E36</f>
        <v>23.32</v>
      </c>
      <c r="G32" s="2">
        <f>'Ouro Fino 03'!$E36</f>
        <v>35</v>
      </c>
      <c r="H32" s="2">
        <f t="shared" si="0"/>
        <v>26.556666666666668</v>
      </c>
    </row>
    <row r="33" spans="2:8" x14ac:dyDescent="0.25">
      <c r="B33" s="34">
        <f t="shared" si="1"/>
        <v>28</v>
      </c>
      <c r="C33" s="34" t="s">
        <v>15</v>
      </c>
      <c r="D33" s="34">
        <v>1</v>
      </c>
      <c r="E33" s="2" t="str">
        <f>'Ouro Fino 01'!$E37</f>
        <v>-</v>
      </c>
      <c r="F33" s="2" t="str">
        <f>'Ouro Fino 02'!$E37</f>
        <v>-</v>
      </c>
      <c r="G33" s="2">
        <f>'Ouro Fino 03'!$E37</f>
        <v>26</v>
      </c>
      <c r="H33" s="2">
        <f t="shared" si="0"/>
        <v>26</v>
      </c>
    </row>
    <row r="34" spans="2:8" x14ac:dyDescent="0.25">
      <c r="B34" s="34">
        <f t="shared" si="1"/>
        <v>29</v>
      </c>
      <c r="C34" s="34" t="s">
        <v>15</v>
      </c>
      <c r="D34" s="34">
        <v>1</v>
      </c>
      <c r="E34" s="2">
        <f>'Ouro Fino 01'!$E38</f>
        <v>17.399999999999999</v>
      </c>
      <c r="F34" s="2">
        <f>'Ouro Fino 02'!$E38</f>
        <v>20.8</v>
      </c>
      <c r="G34" s="2">
        <f>'Ouro Fino 03'!$E38</f>
        <v>15.2</v>
      </c>
      <c r="H34" s="2">
        <f t="shared" si="0"/>
        <v>17.8</v>
      </c>
    </row>
    <row r="35" spans="2:8" x14ac:dyDescent="0.25">
      <c r="B35" s="34">
        <f t="shared" si="1"/>
        <v>30</v>
      </c>
      <c r="C35" s="34" t="s">
        <v>15</v>
      </c>
      <c r="D35" s="34">
        <v>1</v>
      </c>
      <c r="E35" s="2">
        <f>'Ouro Fino 01'!$E39</f>
        <v>15</v>
      </c>
      <c r="F35" s="2">
        <f>'Ouro Fino 02'!$E39</f>
        <v>7.39</v>
      </c>
      <c r="G35" s="2">
        <f>'Ouro Fino 03'!$E39</f>
        <v>2</v>
      </c>
      <c r="H35" s="2">
        <f t="shared" si="0"/>
        <v>8.1300000000000008</v>
      </c>
    </row>
    <row r="36" spans="2:8" x14ac:dyDescent="0.25">
      <c r="B36" s="34">
        <f t="shared" si="1"/>
        <v>31</v>
      </c>
      <c r="C36" s="34" t="s">
        <v>19</v>
      </c>
      <c r="D36" s="34">
        <v>1</v>
      </c>
      <c r="E36" s="2" t="str">
        <f>'Ouro Fino 01'!$E40</f>
        <v>-</v>
      </c>
      <c r="F36" s="2">
        <f>'Ouro Fino 02'!$E40</f>
        <v>13.9</v>
      </c>
      <c r="G36" s="2">
        <f>'Ouro Fino 03'!$E40</f>
        <v>20</v>
      </c>
      <c r="H36" s="2">
        <f t="shared" si="0"/>
        <v>16.95</v>
      </c>
    </row>
    <row r="37" spans="2:8" x14ac:dyDescent="0.25">
      <c r="B37" s="34">
        <f t="shared" si="1"/>
        <v>32</v>
      </c>
      <c r="C37" s="34" t="s">
        <v>19</v>
      </c>
      <c r="D37" s="34">
        <v>1</v>
      </c>
      <c r="E37" s="2">
        <f>'Ouro Fino 01'!$E41</f>
        <v>3.5</v>
      </c>
      <c r="F37" s="2">
        <f>'Ouro Fino 02'!$E41</f>
        <v>2.79</v>
      </c>
      <c r="G37" s="2">
        <f>'Ouro Fino 03'!$E41</f>
        <v>3</v>
      </c>
      <c r="H37" s="2">
        <f t="shared" si="0"/>
        <v>3.0966666666666662</v>
      </c>
    </row>
    <row r="38" spans="2:8" x14ac:dyDescent="0.25">
      <c r="B38" s="34">
        <f t="shared" si="1"/>
        <v>33</v>
      </c>
      <c r="C38" s="34" t="s">
        <v>19</v>
      </c>
      <c r="D38" s="34">
        <v>1</v>
      </c>
      <c r="E38" s="2">
        <f>'Ouro Fino 01'!$E42</f>
        <v>6</v>
      </c>
      <c r="F38" s="2">
        <f>'Ouro Fino 02'!$E42</f>
        <v>19</v>
      </c>
      <c r="G38" s="2">
        <f>'Ouro Fino 03'!$E42</f>
        <v>10</v>
      </c>
      <c r="H38" s="2">
        <f t="shared" si="0"/>
        <v>11.666666666666666</v>
      </c>
    </row>
    <row r="39" spans="2:8" x14ac:dyDescent="0.25">
      <c r="B39" s="34">
        <f t="shared" si="1"/>
        <v>34</v>
      </c>
      <c r="C39" s="34" t="s">
        <v>19</v>
      </c>
      <c r="D39" s="34">
        <v>1</v>
      </c>
      <c r="E39" s="2">
        <f>'Ouro Fino 01'!$E43</f>
        <v>2</v>
      </c>
      <c r="F39" s="2">
        <f>'Ouro Fino 02'!$E43</f>
        <v>3.29</v>
      </c>
      <c r="G39" s="2">
        <f>'Ouro Fino 03'!$E43</f>
        <v>1.5</v>
      </c>
      <c r="H39" s="2">
        <f t="shared" si="0"/>
        <v>2.2633333333333332</v>
      </c>
    </row>
    <row r="40" spans="2:8" x14ac:dyDescent="0.25">
      <c r="B40" s="34">
        <f t="shared" si="1"/>
        <v>35</v>
      </c>
      <c r="C40" s="34" t="s">
        <v>196</v>
      </c>
      <c r="D40" s="34">
        <v>1</v>
      </c>
      <c r="E40" s="2">
        <f>'Ouro Fino 01'!$E44</f>
        <v>3.5</v>
      </c>
      <c r="F40" s="2">
        <f>'Ouro Fino 02'!$E44</f>
        <v>2.89</v>
      </c>
      <c r="G40" s="2">
        <f>'Ouro Fino 03'!$E44</f>
        <v>2</v>
      </c>
      <c r="H40" s="2">
        <f t="shared" si="0"/>
        <v>2.7966666666666669</v>
      </c>
    </row>
    <row r="41" spans="2:8" x14ac:dyDescent="0.25">
      <c r="B41" s="34">
        <f t="shared" si="1"/>
        <v>36</v>
      </c>
      <c r="C41" s="34" t="s">
        <v>19</v>
      </c>
      <c r="D41" s="34">
        <v>1</v>
      </c>
      <c r="E41" s="2">
        <f>'Ouro Fino 01'!$E45</f>
        <v>10</v>
      </c>
      <c r="F41" s="2">
        <f>'Ouro Fino 02'!$E45</f>
        <v>10</v>
      </c>
      <c r="G41" s="2">
        <f>'Ouro Fino 03'!$E45</f>
        <v>7.15</v>
      </c>
      <c r="H41" s="2">
        <f t="shared" si="0"/>
        <v>9.0499999999999989</v>
      </c>
    </row>
    <row r="42" spans="2:8" x14ac:dyDescent="0.25">
      <c r="B42" s="34">
        <f t="shared" si="1"/>
        <v>37</v>
      </c>
      <c r="C42" s="34" t="s">
        <v>19</v>
      </c>
      <c r="D42" s="34">
        <v>1</v>
      </c>
      <c r="E42" s="2">
        <f>'Ouro Fino 01'!$E46</f>
        <v>3</v>
      </c>
      <c r="F42" s="2">
        <f>'Ouro Fino 02'!$E46</f>
        <v>8.99</v>
      </c>
      <c r="G42" s="2">
        <f>'Ouro Fino 03'!$E46</f>
        <v>10</v>
      </c>
      <c r="H42" s="2">
        <f t="shared" si="0"/>
        <v>7.330000000000001</v>
      </c>
    </row>
  </sheetData>
  <mergeCells count="28">
    <mergeCell ref="J14:K14"/>
    <mergeCell ref="L14:Q14"/>
    <mergeCell ref="J6:K6"/>
    <mergeCell ref="J7:K7"/>
    <mergeCell ref="L7:Q7"/>
    <mergeCell ref="J8:K8"/>
    <mergeCell ref="L8:Q8"/>
    <mergeCell ref="J9:K9"/>
    <mergeCell ref="L9:Q9"/>
    <mergeCell ref="J10:K10"/>
    <mergeCell ref="L10:Q10"/>
    <mergeCell ref="J13:K13"/>
    <mergeCell ref="B2:H3"/>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zoomScale="80" zoomScaleNormal="80" workbookViewId="0"/>
  </sheetViews>
  <sheetFormatPr defaultRowHeight="15" x14ac:dyDescent="0.25"/>
  <cols>
    <col min="2" max="4" width="13.7109375" customWidth="1"/>
    <col min="5" max="8" width="13.7109375" style="7" customWidth="1"/>
  </cols>
  <sheetData>
    <row r="1" spans="2:17" ht="15.75" thickBot="1" x14ac:dyDescent="0.3">
      <c r="B1" s="5"/>
      <c r="C1" s="5"/>
      <c r="D1" s="5"/>
      <c r="E1" s="9"/>
      <c r="F1" s="9"/>
      <c r="G1" s="9"/>
      <c r="H1" s="9"/>
    </row>
    <row r="2" spans="2:17" x14ac:dyDescent="0.25">
      <c r="B2" s="100" t="s">
        <v>232</v>
      </c>
      <c r="C2" s="101"/>
      <c r="D2" s="101"/>
      <c r="E2" s="101"/>
      <c r="F2" s="101"/>
      <c r="G2" s="101"/>
      <c r="H2" s="102"/>
    </row>
    <row r="3" spans="2:17" ht="15.75" thickBot="1" x14ac:dyDescent="0.3">
      <c r="B3" s="103"/>
      <c r="C3" s="104"/>
      <c r="D3" s="104"/>
      <c r="E3" s="104"/>
      <c r="F3" s="104"/>
      <c r="G3" s="104"/>
      <c r="H3" s="105"/>
    </row>
    <row r="4" spans="2:17" x14ac:dyDescent="0.25">
      <c r="B4" s="5"/>
      <c r="C4" s="5"/>
      <c r="D4" s="5"/>
      <c r="E4" s="9"/>
      <c r="F4" s="9"/>
      <c r="G4" s="9"/>
      <c r="H4" s="9"/>
    </row>
    <row r="5" spans="2:17" ht="15.75" thickBot="1" x14ac:dyDescent="0.3">
      <c r="B5" s="6" t="s">
        <v>4</v>
      </c>
      <c r="C5" s="6" t="s">
        <v>5</v>
      </c>
      <c r="D5" s="6" t="s">
        <v>6</v>
      </c>
      <c r="E5" s="8" t="s">
        <v>108</v>
      </c>
      <c r="F5" s="8" t="s">
        <v>109</v>
      </c>
      <c r="G5" s="8" t="s">
        <v>110</v>
      </c>
      <c r="H5" s="8" t="s">
        <v>88</v>
      </c>
    </row>
    <row r="6" spans="2:17" ht="16.5" thickBot="1" x14ac:dyDescent="0.3">
      <c r="B6" s="6">
        <v>1</v>
      </c>
      <c r="C6" s="34" t="s">
        <v>15</v>
      </c>
      <c r="D6" s="6">
        <v>1</v>
      </c>
      <c r="E6" s="2">
        <f>'cambui 01'!$E10</f>
        <v>2.9</v>
      </c>
      <c r="F6" s="2">
        <f>'cambui 02'!$E10</f>
        <v>6.25</v>
      </c>
      <c r="G6" s="2">
        <f>'cambui 03'!$E10</f>
        <v>2.5</v>
      </c>
      <c r="H6" s="2">
        <f>AVERAGE($E6:$G6)</f>
        <v>3.8833333333333333</v>
      </c>
      <c r="J6" s="93" t="s">
        <v>111</v>
      </c>
      <c r="K6" s="94"/>
    </row>
    <row r="7" spans="2:17" x14ac:dyDescent="0.25">
      <c r="B7" s="6">
        <f>B6+1</f>
        <v>2</v>
      </c>
      <c r="C7" s="34" t="s">
        <v>15</v>
      </c>
      <c r="D7" s="34">
        <v>1</v>
      </c>
      <c r="E7" s="2">
        <f>'cambui 01'!$E11</f>
        <v>3.8</v>
      </c>
      <c r="F7" s="2">
        <f>'cambui 02'!$E11</f>
        <v>5.99</v>
      </c>
      <c r="G7" s="2">
        <f>'cambui 03'!$E11</f>
        <v>2.5</v>
      </c>
      <c r="H7" s="2">
        <f t="shared" ref="H7:H42" si="0">AVERAGE($E7:$G7)</f>
        <v>4.0966666666666667</v>
      </c>
      <c r="J7" s="83" t="s">
        <v>0</v>
      </c>
      <c r="K7" s="84"/>
      <c r="L7" s="85" t="s">
        <v>77</v>
      </c>
      <c r="M7" s="86"/>
      <c r="N7" s="86"/>
      <c r="O7" s="86"/>
      <c r="P7" s="86"/>
      <c r="Q7" s="87"/>
    </row>
    <row r="8" spans="2:17" x14ac:dyDescent="0.25">
      <c r="B8" s="34">
        <f t="shared" ref="B8:B42" si="1">B7+1</f>
        <v>3</v>
      </c>
      <c r="C8" s="34" t="s">
        <v>16</v>
      </c>
      <c r="D8" s="34">
        <v>1</v>
      </c>
      <c r="E8" s="2">
        <f>'cambui 01'!$E12</f>
        <v>1.9</v>
      </c>
      <c r="F8" s="2">
        <f>'cambui 02'!$E12</f>
        <v>1.99</v>
      </c>
      <c r="G8" s="2">
        <f>'cambui 03'!$E12</f>
        <v>1.5</v>
      </c>
      <c r="H8" s="2">
        <f t="shared" si="0"/>
        <v>1.7966666666666666</v>
      </c>
      <c r="J8" s="88" t="s">
        <v>1</v>
      </c>
      <c r="K8" s="89"/>
      <c r="L8" s="90" t="s">
        <v>78</v>
      </c>
      <c r="M8" s="91"/>
      <c r="N8" s="91"/>
      <c r="O8" s="91"/>
      <c r="P8" s="91"/>
      <c r="Q8" s="92"/>
    </row>
    <row r="9" spans="2:17" x14ac:dyDescent="0.25">
      <c r="B9" s="34">
        <f t="shared" si="1"/>
        <v>4</v>
      </c>
      <c r="C9" s="34" t="s">
        <v>15</v>
      </c>
      <c r="D9" s="34">
        <v>1</v>
      </c>
      <c r="E9" s="2">
        <f>'cambui 01'!$E13</f>
        <v>24</v>
      </c>
      <c r="F9" s="2">
        <f>'cambui 02'!$E13</f>
        <v>9.99</v>
      </c>
      <c r="G9" s="2">
        <f>'cambui 03'!$E13</f>
        <v>0</v>
      </c>
      <c r="H9" s="2">
        <f t="shared" si="0"/>
        <v>11.33</v>
      </c>
      <c r="J9" s="88" t="s">
        <v>2</v>
      </c>
      <c r="K9" s="89"/>
      <c r="L9" s="90" t="s">
        <v>79</v>
      </c>
      <c r="M9" s="91"/>
      <c r="N9" s="91"/>
      <c r="O9" s="91"/>
      <c r="P9" s="91"/>
      <c r="Q9" s="92"/>
    </row>
    <row r="10" spans="2:17" ht="15.75" thickBot="1" x14ac:dyDescent="0.3">
      <c r="B10" s="34">
        <f t="shared" si="1"/>
        <v>5</v>
      </c>
      <c r="C10" s="34" t="s">
        <v>15</v>
      </c>
      <c r="D10" s="34">
        <v>1</v>
      </c>
      <c r="E10" s="2" t="str">
        <f>'cambui 01'!$E14</f>
        <v>-</v>
      </c>
      <c r="F10" s="2">
        <f>'cambui 02'!$E14</f>
        <v>21.9</v>
      </c>
      <c r="G10" s="2">
        <f>'cambui 03'!$E14</f>
        <v>0</v>
      </c>
      <c r="H10" s="2">
        <f t="shared" si="0"/>
        <v>10.95</v>
      </c>
      <c r="J10" s="78" t="s">
        <v>3</v>
      </c>
      <c r="K10" s="79"/>
      <c r="L10" s="80" t="s">
        <v>80</v>
      </c>
      <c r="M10" s="81"/>
      <c r="N10" s="81"/>
      <c r="O10" s="81"/>
      <c r="P10" s="81"/>
      <c r="Q10" s="82"/>
    </row>
    <row r="11" spans="2:17" x14ac:dyDescent="0.25">
      <c r="B11" s="34">
        <f t="shared" si="1"/>
        <v>6</v>
      </c>
      <c r="C11" s="34" t="s">
        <v>15</v>
      </c>
      <c r="D11" s="34">
        <v>1</v>
      </c>
      <c r="E11" s="2">
        <f>'cambui 01'!$E15</f>
        <v>2.9</v>
      </c>
      <c r="F11" s="2">
        <f>'cambui 02'!$E15</f>
        <v>3.99</v>
      </c>
      <c r="G11" s="2">
        <f>'cambui 03'!$E15</f>
        <v>2.5</v>
      </c>
      <c r="H11" s="2">
        <f t="shared" si="0"/>
        <v>3.1300000000000003</v>
      </c>
    </row>
    <row r="12" spans="2:17" ht="15.75" thickBot="1" x14ac:dyDescent="0.3">
      <c r="B12" s="34">
        <f t="shared" si="1"/>
        <v>7</v>
      </c>
      <c r="C12" s="34" t="s">
        <v>15</v>
      </c>
      <c r="D12" s="34">
        <v>1</v>
      </c>
      <c r="E12" s="2">
        <f>'cambui 01'!$E16</f>
        <v>3.9</v>
      </c>
      <c r="F12" s="2">
        <f>'cambui 02'!$E16</f>
        <v>4.99</v>
      </c>
      <c r="G12" s="2">
        <f>'cambui 03'!$E16</f>
        <v>4.5</v>
      </c>
      <c r="H12" s="2">
        <f t="shared" si="0"/>
        <v>4.4633333333333338</v>
      </c>
    </row>
    <row r="13" spans="2:17" ht="16.5" thickBot="1" x14ac:dyDescent="0.3">
      <c r="B13" s="34">
        <f t="shared" si="1"/>
        <v>8</v>
      </c>
      <c r="C13" s="34" t="s">
        <v>15</v>
      </c>
      <c r="D13" s="34">
        <v>1</v>
      </c>
      <c r="E13" s="2">
        <f>'cambui 01'!$E17</f>
        <v>4.9000000000000004</v>
      </c>
      <c r="F13" s="2">
        <f>'cambui 02'!$E17</f>
        <v>5.99</v>
      </c>
      <c r="G13" s="2">
        <f>'cambui 03'!$E17</f>
        <v>2.5</v>
      </c>
      <c r="H13" s="2">
        <f t="shared" si="0"/>
        <v>4.4633333333333338</v>
      </c>
      <c r="J13" s="93" t="s">
        <v>112</v>
      </c>
      <c r="K13" s="94"/>
    </row>
    <row r="14" spans="2:17" x14ac:dyDescent="0.25">
      <c r="B14" s="34">
        <f t="shared" si="1"/>
        <v>9</v>
      </c>
      <c r="C14" s="34" t="s">
        <v>15</v>
      </c>
      <c r="D14" s="34">
        <v>1</v>
      </c>
      <c r="E14" s="2">
        <f>'cambui 01'!$E18</f>
        <v>3.9</v>
      </c>
      <c r="F14" s="2">
        <f>'cambui 02'!$E18</f>
        <v>3.49</v>
      </c>
      <c r="G14" s="2">
        <f>'cambui 03'!$E18</f>
        <v>3</v>
      </c>
      <c r="H14" s="2">
        <f t="shared" si="0"/>
        <v>3.4633333333333334</v>
      </c>
      <c r="J14" s="83" t="s">
        <v>0</v>
      </c>
      <c r="K14" s="84"/>
      <c r="L14" s="85" t="s">
        <v>81</v>
      </c>
      <c r="M14" s="86"/>
      <c r="N14" s="86"/>
      <c r="O14" s="86"/>
      <c r="P14" s="86"/>
      <c r="Q14" s="87"/>
    </row>
    <row r="15" spans="2:17" x14ac:dyDescent="0.25">
      <c r="B15" s="34">
        <f t="shared" si="1"/>
        <v>10</v>
      </c>
      <c r="C15" s="34" t="s">
        <v>15</v>
      </c>
      <c r="D15" s="34">
        <v>1</v>
      </c>
      <c r="E15" s="2">
        <f>'cambui 01'!$E19</f>
        <v>4.9000000000000004</v>
      </c>
      <c r="F15" s="2">
        <f>'cambui 02'!$E19</f>
        <v>3.49</v>
      </c>
      <c r="G15" s="2">
        <f>'cambui 03'!$E19</f>
        <v>3</v>
      </c>
      <c r="H15" s="2">
        <f t="shared" si="0"/>
        <v>3.7966666666666669</v>
      </c>
      <c r="J15" s="88" t="s">
        <v>1</v>
      </c>
      <c r="K15" s="89"/>
      <c r="L15" s="90" t="s">
        <v>82</v>
      </c>
      <c r="M15" s="91"/>
      <c r="N15" s="91"/>
      <c r="O15" s="91"/>
      <c r="P15" s="91"/>
      <c r="Q15" s="92"/>
    </row>
    <row r="16" spans="2:17" x14ac:dyDescent="0.25">
      <c r="B16" s="34">
        <f t="shared" si="1"/>
        <v>11</v>
      </c>
      <c r="C16" s="34" t="s">
        <v>15</v>
      </c>
      <c r="D16" s="34">
        <v>1</v>
      </c>
      <c r="E16" s="2">
        <f>'cambui 01'!$E20</f>
        <v>29.75</v>
      </c>
      <c r="F16" s="2">
        <f>'cambui 02'!$E20</f>
        <v>24.8</v>
      </c>
      <c r="G16" s="2" t="str">
        <f>'cambui 03'!$E20</f>
        <v>-</v>
      </c>
      <c r="H16" s="2">
        <f t="shared" si="0"/>
        <v>27.274999999999999</v>
      </c>
      <c r="J16" s="88" t="s">
        <v>2</v>
      </c>
      <c r="K16" s="89"/>
      <c r="L16" s="90" t="s">
        <v>83</v>
      </c>
      <c r="M16" s="91"/>
      <c r="N16" s="91"/>
      <c r="O16" s="91"/>
      <c r="P16" s="91"/>
      <c r="Q16" s="92"/>
    </row>
    <row r="17" spans="2:17" ht="15.75" thickBot="1" x14ac:dyDescent="0.3">
      <c r="B17" s="34">
        <f t="shared" si="1"/>
        <v>12</v>
      </c>
      <c r="C17" s="34" t="s">
        <v>15</v>
      </c>
      <c r="D17" s="34">
        <v>1</v>
      </c>
      <c r="E17" s="2" t="str">
        <f>'cambui 01'!$E21</f>
        <v>-</v>
      </c>
      <c r="F17" s="2" t="str">
        <f>'cambui 02'!$E21</f>
        <v>-</v>
      </c>
      <c r="G17" s="2">
        <f>'cambui 03'!$E21</f>
        <v>15</v>
      </c>
      <c r="H17" s="2">
        <f t="shared" si="0"/>
        <v>15</v>
      </c>
      <c r="J17" s="78" t="s">
        <v>3</v>
      </c>
      <c r="K17" s="79"/>
      <c r="L17" s="80" t="s">
        <v>84</v>
      </c>
      <c r="M17" s="81"/>
      <c r="N17" s="81"/>
      <c r="O17" s="81"/>
      <c r="P17" s="81"/>
      <c r="Q17" s="82"/>
    </row>
    <row r="18" spans="2:17" x14ac:dyDescent="0.25">
      <c r="B18" s="34">
        <f t="shared" si="1"/>
        <v>13</v>
      </c>
      <c r="C18" s="34" t="s">
        <v>17</v>
      </c>
      <c r="D18" s="34">
        <v>1</v>
      </c>
      <c r="E18" s="2">
        <f>'cambui 01'!$E22</f>
        <v>2.9</v>
      </c>
      <c r="F18" s="2">
        <f>'cambui 02'!$E22</f>
        <v>9.3000000000000007</v>
      </c>
      <c r="G18" s="2">
        <f>'cambui 03'!$E22</f>
        <v>2.5</v>
      </c>
      <c r="H18" s="2">
        <f t="shared" si="0"/>
        <v>4.9000000000000004</v>
      </c>
    </row>
    <row r="19" spans="2:17" ht="15.75" thickBot="1" x14ac:dyDescent="0.3">
      <c r="B19" s="34">
        <f t="shared" si="1"/>
        <v>14</v>
      </c>
      <c r="C19" s="34" t="s">
        <v>15</v>
      </c>
      <c r="D19" s="34">
        <v>1</v>
      </c>
      <c r="E19" s="2">
        <f>'cambui 01'!$E23</f>
        <v>5.9</v>
      </c>
      <c r="F19" s="2">
        <f>'cambui 02'!$E23</f>
        <v>6.99</v>
      </c>
      <c r="G19" s="2">
        <f>'cambui 03'!$E23</f>
        <v>3.5</v>
      </c>
      <c r="H19" s="2">
        <f t="shared" si="0"/>
        <v>5.4633333333333338</v>
      </c>
    </row>
    <row r="20" spans="2:17" ht="16.5" thickBot="1" x14ac:dyDescent="0.3">
      <c r="B20" s="34">
        <f t="shared" si="1"/>
        <v>15</v>
      </c>
      <c r="C20" s="34" t="s">
        <v>15</v>
      </c>
      <c r="D20" s="34">
        <v>1</v>
      </c>
      <c r="E20" s="2">
        <f>'cambui 01'!$E24</f>
        <v>4.9000000000000004</v>
      </c>
      <c r="F20" s="2">
        <f>'cambui 02'!$E24</f>
        <v>2.99</v>
      </c>
      <c r="G20" s="2">
        <f>'cambui 03'!$E24</f>
        <v>3</v>
      </c>
      <c r="H20" s="2">
        <f t="shared" si="0"/>
        <v>3.6300000000000003</v>
      </c>
      <c r="J20" s="93" t="s">
        <v>113</v>
      </c>
      <c r="K20" s="94"/>
    </row>
    <row r="21" spans="2:17" x14ac:dyDescent="0.25">
      <c r="B21" s="34">
        <f t="shared" si="1"/>
        <v>16</v>
      </c>
      <c r="C21" s="34" t="s">
        <v>15</v>
      </c>
      <c r="D21" s="34">
        <v>1</v>
      </c>
      <c r="E21" s="2">
        <f>'cambui 01'!$E25</f>
        <v>3.8</v>
      </c>
      <c r="F21" s="2">
        <f>'cambui 02'!$E25</f>
        <v>3.99</v>
      </c>
      <c r="G21" s="2">
        <f>'cambui 03'!$E25</f>
        <v>2.5</v>
      </c>
      <c r="H21" s="2">
        <f t="shared" si="0"/>
        <v>3.4299999999999997</v>
      </c>
      <c r="J21" s="83" t="s">
        <v>0</v>
      </c>
      <c r="K21" s="84"/>
      <c r="L21" s="85" t="s">
        <v>85</v>
      </c>
      <c r="M21" s="86"/>
      <c r="N21" s="86"/>
      <c r="O21" s="86"/>
      <c r="P21" s="86"/>
      <c r="Q21" s="87"/>
    </row>
    <row r="22" spans="2:17" x14ac:dyDescent="0.25">
      <c r="B22" s="34">
        <f t="shared" si="1"/>
        <v>17</v>
      </c>
      <c r="C22" s="34" t="s">
        <v>15</v>
      </c>
      <c r="D22" s="34">
        <v>1</v>
      </c>
      <c r="E22" s="2">
        <f>'cambui 01'!$E26</f>
        <v>6</v>
      </c>
      <c r="F22" s="2">
        <f>'cambui 02'!$E26</f>
        <v>6</v>
      </c>
      <c r="G22" s="2">
        <f>'cambui 03'!$E26</f>
        <v>2.5</v>
      </c>
      <c r="H22" s="2">
        <f t="shared" si="0"/>
        <v>4.833333333333333</v>
      </c>
      <c r="J22" s="88" t="s">
        <v>1</v>
      </c>
      <c r="K22" s="89"/>
      <c r="L22" s="90"/>
      <c r="M22" s="91"/>
      <c r="N22" s="91"/>
      <c r="O22" s="91"/>
      <c r="P22" s="91"/>
      <c r="Q22" s="92"/>
    </row>
    <row r="23" spans="2:17" x14ac:dyDescent="0.25">
      <c r="B23" s="34">
        <f t="shared" si="1"/>
        <v>18</v>
      </c>
      <c r="C23" s="34" t="s">
        <v>15</v>
      </c>
      <c r="D23" s="34">
        <v>1</v>
      </c>
      <c r="E23" s="2">
        <f>'cambui 01'!$E27</f>
        <v>20.5</v>
      </c>
      <c r="F23" s="2">
        <f>'cambui 02'!$E27</f>
        <v>22.15</v>
      </c>
      <c r="G23" s="2" t="str">
        <f>'cambui 03'!$E27</f>
        <v>-</v>
      </c>
      <c r="H23" s="2">
        <f t="shared" si="0"/>
        <v>21.324999999999999</v>
      </c>
      <c r="J23" s="88" t="s">
        <v>2</v>
      </c>
      <c r="K23" s="89"/>
      <c r="L23" s="90" t="s">
        <v>87</v>
      </c>
      <c r="M23" s="91"/>
      <c r="N23" s="91"/>
      <c r="O23" s="91"/>
      <c r="P23" s="91"/>
      <c r="Q23" s="92"/>
    </row>
    <row r="24" spans="2:17" ht="15.75" thickBot="1" x14ac:dyDescent="0.3">
      <c r="B24" s="34">
        <f t="shared" si="1"/>
        <v>19</v>
      </c>
      <c r="C24" s="34" t="s">
        <v>15</v>
      </c>
      <c r="D24" s="34">
        <v>1</v>
      </c>
      <c r="E24" s="2">
        <f>'cambui 01'!$E28</f>
        <v>7.9</v>
      </c>
      <c r="F24" s="2">
        <f>'cambui 02'!$E28</f>
        <v>8.7899999999999991</v>
      </c>
      <c r="G24" s="2" t="str">
        <f>'cambui 03'!$E28</f>
        <v>-</v>
      </c>
      <c r="H24" s="2">
        <f t="shared" si="0"/>
        <v>8.3449999999999989</v>
      </c>
      <c r="J24" s="78" t="s">
        <v>3</v>
      </c>
      <c r="K24" s="79"/>
      <c r="L24" s="80" t="s">
        <v>86</v>
      </c>
      <c r="M24" s="81"/>
      <c r="N24" s="81"/>
      <c r="O24" s="81"/>
      <c r="P24" s="81"/>
      <c r="Q24" s="82"/>
    </row>
    <row r="25" spans="2:17" x14ac:dyDescent="0.25">
      <c r="B25" s="34">
        <f t="shared" si="1"/>
        <v>20</v>
      </c>
      <c r="C25" s="34" t="s">
        <v>15</v>
      </c>
      <c r="D25" s="34">
        <v>1</v>
      </c>
      <c r="E25" s="2" t="str">
        <f>'cambui 01'!$E29</f>
        <v>-</v>
      </c>
      <c r="F25" s="2">
        <f>'cambui 02'!$E29</f>
        <v>49.95</v>
      </c>
      <c r="G25" s="2" t="str">
        <f>'cambui 03'!$E29</f>
        <v>-</v>
      </c>
      <c r="H25" s="2">
        <f t="shared" si="0"/>
        <v>49.95</v>
      </c>
    </row>
    <row r="26" spans="2:17" x14ac:dyDescent="0.25">
      <c r="B26" s="34">
        <f t="shared" si="1"/>
        <v>21</v>
      </c>
      <c r="C26" s="34" t="s">
        <v>15</v>
      </c>
      <c r="D26" s="34">
        <v>1</v>
      </c>
      <c r="E26" s="2">
        <f>'cambui 01'!$E30</f>
        <v>4.9000000000000004</v>
      </c>
      <c r="F26" s="2">
        <f>'cambui 02'!$E30</f>
        <v>3.99</v>
      </c>
      <c r="G26" s="2">
        <f>'cambui 03'!$E30</f>
        <v>3</v>
      </c>
      <c r="H26" s="2">
        <f t="shared" si="0"/>
        <v>3.9633333333333334</v>
      </c>
    </row>
    <row r="27" spans="2:17" x14ac:dyDescent="0.25">
      <c r="B27" s="34">
        <f t="shared" si="1"/>
        <v>22</v>
      </c>
      <c r="C27" s="34" t="s">
        <v>15</v>
      </c>
      <c r="D27" s="34">
        <v>1</v>
      </c>
      <c r="E27" s="2">
        <f>'cambui 01'!$E31</f>
        <v>2.9</v>
      </c>
      <c r="F27" s="2">
        <f>'cambui 02'!$E31</f>
        <v>3.99</v>
      </c>
      <c r="G27" s="2">
        <f>'cambui 03'!$E31</f>
        <v>2</v>
      </c>
      <c r="H27" s="2">
        <f t="shared" si="0"/>
        <v>2.9633333333333334</v>
      </c>
    </row>
    <row r="28" spans="2:17" x14ac:dyDescent="0.25">
      <c r="B28" s="34">
        <f t="shared" si="1"/>
        <v>23</v>
      </c>
      <c r="C28" s="34" t="s">
        <v>18</v>
      </c>
      <c r="D28" s="34">
        <v>1</v>
      </c>
      <c r="E28" s="2" t="str">
        <f>'cambui 01'!$E32</f>
        <v>-</v>
      </c>
      <c r="F28" s="2">
        <f>'cambui 02'!$E32</f>
        <v>2.95</v>
      </c>
      <c r="G28" s="2" t="str">
        <f>'cambui 03'!$E32</f>
        <v>-</v>
      </c>
      <c r="H28" s="2">
        <f t="shared" si="0"/>
        <v>2.95</v>
      </c>
    </row>
    <row r="29" spans="2:17" x14ac:dyDescent="0.25">
      <c r="B29" s="34">
        <f t="shared" si="1"/>
        <v>24</v>
      </c>
      <c r="C29" s="34" t="s">
        <v>15</v>
      </c>
      <c r="D29" s="34">
        <v>1</v>
      </c>
      <c r="E29" s="2">
        <f>'cambui 01'!$E33</f>
        <v>3.5</v>
      </c>
      <c r="F29" s="2">
        <f>'cambui 02'!$E33</f>
        <v>1.99</v>
      </c>
      <c r="G29" s="2">
        <f>'cambui 03'!$E33</f>
        <v>3</v>
      </c>
      <c r="H29" s="2">
        <f t="shared" si="0"/>
        <v>2.83</v>
      </c>
    </row>
    <row r="30" spans="2:17" x14ac:dyDescent="0.25">
      <c r="B30" s="34">
        <f t="shared" si="1"/>
        <v>25</v>
      </c>
      <c r="C30" s="34" t="s">
        <v>15</v>
      </c>
      <c r="D30" s="34">
        <v>1</v>
      </c>
      <c r="E30" s="2">
        <f>'cambui 01'!$E34</f>
        <v>3.5</v>
      </c>
      <c r="F30" s="2">
        <f>'cambui 02'!$E34</f>
        <v>1.99</v>
      </c>
      <c r="G30" s="2">
        <f>'cambui 03'!$E34</f>
        <v>3</v>
      </c>
      <c r="H30" s="2">
        <f t="shared" si="0"/>
        <v>2.83</v>
      </c>
    </row>
    <row r="31" spans="2:17" x14ac:dyDescent="0.25">
      <c r="B31" s="34">
        <f t="shared" si="1"/>
        <v>26</v>
      </c>
      <c r="C31" s="34" t="s">
        <v>15</v>
      </c>
      <c r="D31" s="34">
        <v>1</v>
      </c>
      <c r="E31" s="2">
        <f>'cambui 01'!$E35</f>
        <v>8.9</v>
      </c>
      <c r="F31" s="2">
        <f>'cambui 02'!$E35</f>
        <v>9.99</v>
      </c>
      <c r="G31" s="2">
        <f>'cambui 03'!$E35</f>
        <v>5</v>
      </c>
      <c r="H31" s="2">
        <f t="shared" si="0"/>
        <v>7.9633333333333338</v>
      </c>
    </row>
    <row r="32" spans="2:17" x14ac:dyDescent="0.25">
      <c r="B32" s="34">
        <f t="shared" si="1"/>
        <v>27</v>
      </c>
      <c r="C32" s="34" t="s">
        <v>15</v>
      </c>
      <c r="D32" s="34">
        <v>1</v>
      </c>
      <c r="E32" s="2" t="str">
        <f>'cambui 01'!$E36</f>
        <v>-</v>
      </c>
      <c r="F32" s="2" t="str">
        <f>'cambui 02'!$E36</f>
        <v>-</v>
      </c>
      <c r="G32" s="2" t="str">
        <f>'cambui 03'!$E36</f>
        <v>-</v>
      </c>
      <c r="H32" s="2" t="s">
        <v>97</v>
      </c>
    </row>
    <row r="33" spans="2:8" x14ac:dyDescent="0.25">
      <c r="B33" s="34">
        <f t="shared" si="1"/>
        <v>28</v>
      </c>
      <c r="C33" s="34" t="s">
        <v>15</v>
      </c>
      <c r="D33" s="34">
        <v>1</v>
      </c>
      <c r="E33" s="2">
        <f>'cambui 01'!$E37</f>
        <v>42</v>
      </c>
      <c r="F33" s="2" t="str">
        <f>'cambui 02'!$E37</f>
        <v>-</v>
      </c>
      <c r="G33" s="2">
        <f>'cambui 03'!$E37</f>
        <v>25</v>
      </c>
      <c r="H33" s="2">
        <f t="shared" si="0"/>
        <v>33.5</v>
      </c>
    </row>
    <row r="34" spans="2:8" x14ac:dyDescent="0.25">
      <c r="B34" s="34">
        <f t="shared" si="1"/>
        <v>29</v>
      </c>
      <c r="C34" s="34" t="s">
        <v>15</v>
      </c>
      <c r="D34" s="34">
        <v>1</v>
      </c>
      <c r="E34" s="2">
        <f>'cambui 01'!$E38</f>
        <v>16.3</v>
      </c>
      <c r="F34" s="2">
        <f>'cambui 02'!$E38</f>
        <v>14.6</v>
      </c>
      <c r="G34" s="2">
        <f>'cambui 03'!$E38</f>
        <v>10</v>
      </c>
      <c r="H34" s="2">
        <f t="shared" si="0"/>
        <v>13.633333333333333</v>
      </c>
    </row>
    <row r="35" spans="2:8" x14ac:dyDescent="0.25">
      <c r="B35" s="34">
        <f t="shared" si="1"/>
        <v>30</v>
      </c>
      <c r="C35" s="34" t="s">
        <v>15</v>
      </c>
      <c r="D35" s="34">
        <v>1</v>
      </c>
      <c r="E35" s="2">
        <f>'cambui 01'!$E39</f>
        <v>12.9</v>
      </c>
      <c r="F35" s="2">
        <f>'cambui 02'!$E39</f>
        <v>10.99</v>
      </c>
      <c r="G35" s="2">
        <f>'cambui 03'!$E39</f>
        <v>4</v>
      </c>
      <c r="H35" s="2">
        <f t="shared" si="0"/>
        <v>9.2966666666666669</v>
      </c>
    </row>
    <row r="36" spans="2:8" x14ac:dyDescent="0.25">
      <c r="B36" s="34">
        <f t="shared" si="1"/>
        <v>31</v>
      </c>
      <c r="C36" s="34" t="s">
        <v>19</v>
      </c>
      <c r="D36" s="34">
        <v>1</v>
      </c>
      <c r="E36" s="2">
        <f>'cambui 01'!$E40</f>
        <v>19</v>
      </c>
      <c r="F36" s="2">
        <f>'cambui 02'!$E40</f>
        <v>21</v>
      </c>
      <c r="G36" s="2" t="str">
        <f>'cambui 03'!$E40</f>
        <v>-</v>
      </c>
      <c r="H36" s="2">
        <f t="shared" si="0"/>
        <v>20</v>
      </c>
    </row>
    <row r="37" spans="2:8" x14ac:dyDescent="0.25">
      <c r="B37" s="34">
        <f t="shared" si="1"/>
        <v>32</v>
      </c>
      <c r="C37" s="34" t="s">
        <v>19</v>
      </c>
      <c r="D37" s="34">
        <v>1</v>
      </c>
      <c r="E37" s="2">
        <f>'cambui 01'!$E41</f>
        <v>3.9</v>
      </c>
      <c r="F37" s="2">
        <f>'cambui 02'!$E41</f>
        <v>3.99</v>
      </c>
      <c r="G37" s="2">
        <f>'cambui 03'!$E41</f>
        <v>2.5</v>
      </c>
      <c r="H37" s="2">
        <f t="shared" si="0"/>
        <v>3.4633333333333334</v>
      </c>
    </row>
    <row r="38" spans="2:8" x14ac:dyDescent="0.25">
      <c r="B38" s="34">
        <f t="shared" si="1"/>
        <v>33</v>
      </c>
      <c r="C38" s="34" t="s">
        <v>19</v>
      </c>
      <c r="D38" s="34">
        <v>1</v>
      </c>
      <c r="E38" s="2">
        <f>'cambui 01'!$E42</f>
        <v>14.9</v>
      </c>
      <c r="F38" s="2">
        <f>'cambui 02'!$E42</f>
        <v>7.99</v>
      </c>
      <c r="G38" s="2">
        <f>'cambui 03'!$E42</f>
        <v>8</v>
      </c>
      <c r="H38" s="2">
        <f t="shared" si="0"/>
        <v>10.296666666666667</v>
      </c>
    </row>
    <row r="39" spans="2:8" x14ac:dyDescent="0.25">
      <c r="B39" s="34">
        <f t="shared" si="1"/>
        <v>34</v>
      </c>
      <c r="C39" s="34" t="s">
        <v>19</v>
      </c>
      <c r="D39" s="34">
        <v>1</v>
      </c>
      <c r="E39" s="2">
        <f>'cambui 01'!$E43</f>
        <v>3.9</v>
      </c>
      <c r="F39" s="2">
        <f>'cambui 02'!$E43</f>
        <v>2.99</v>
      </c>
      <c r="G39" s="2">
        <f>'cambui 03'!$E43</f>
        <v>2</v>
      </c>
      <c r="H39" s="2">
        <f t="shared" si="0"/>
        <v>2.9633333333333334</v>
      </c>
    </row>
    <row r="40" spans="2:8" x14ac:dyDescent="0.25">
      <c r="B40" s="34">
        <f t="shared" si="1"/>
        <v>35</v>
      </c>
      <c r="C40" s="34" t="s">
        <v>196</v>
      </c>
      <c r="D40" s="34">
        <v>1</v>
      </c>
      <c r="E40" s="2">
        <f>'cambui 01'!$E44</f>
        <v>3.9</v>
      </c>
      <c r="F40" s="2">
        <f>'cambui 02'!$E44</f>
        <v>3.99</v>
      </c>
      <c r="G40" s="2">
        <f>'cambui 03'!$E44</f>
        <v>3</v>
      </c>
      <c r="H40" s="2">
        <f t="shared" si="0"/>
        <v>3.6300000000000003</v>
      </c>
    </row>
    <row r="41" spans="2:8" x14ac:dyDescent="0.25">
      <c r="B41" s="34">
        <f t="shared" si="1"/>
        <v>36</v>
      </c>
      <c r="C41" s="34" t="s">
        <v>19</v>
      </c>
      <c r="D41" s="34">
        <v>1</v>
      </c>
      <c r="E41" s="2">
        <f>'cambui 01'!$E45</f>
        <v>13</v>
      </c>
      <c r="F41" s="2">
        <f>'cambui 02'!$E45</f>
        <v>17.5</v>
      </c>
      <c r="G41" s="2" t="str">
        <f>'cambui 03'!$E45</f>
        <v>-</v>
      </c>
      <c r="H41" s="2">
        <f t="shared" si="0"/>
        <v>15.25</v>
      </c>
    </row>
    <row r="42" spans="2:8" x14ac:dyDescent="0.25">
      <c r="B42" s="34">
        <f t="shared" si="1"/>
        <v>37</v>
      </c>
      <c r="C42" s="34" t="s">
        <v>19</v>
      </c>
      <c r="D42" s="34">
        <v>1</v>
      </c>
      <c r="E42" s="2">
        <f>'cambui 01'!$E46</f>
        <v>9.9</v>
      </c>
      <c r="F42" s="2">
        <f>'cambui 02'!$E46</f>
        <v>11.99</v>
      </c>
      <c r="G42" s="2">
        <f>'cambui 03'!$E46</f>
        <v>8</v>
      </c>
      <c r="H42" s="2">
        <f t="shared" si="0"/>
        <v>9.9633333333333329</v>
      </c>
    </row>
  </sheetData>
  <mergeCells count="28">
    <mergeCell ref="J14:K14"/>
    <mergeCell ref="L14:Q14"/>
    <mergeCell ref="J6:K6"/>
    <mergeCell ref="J7:K7"/>
    <mergeCell ref="L7:Q7"/>
    <mergeCell ref="J8:K8"/>
    <mergeCell ref="L8:Q8"/>
    <mergeCell ref="J9:K9"/>
    <mergeCell ref="L9:Q9"/>
    <mergeCell ref="J10:K10"/>
    <mergeCell ref="L10:Q10"/>
    <mergeCell ref="J13:K13"/>
    <mergeCell ref="B2:H3"/>
    <mergeCell ref="J15:K15"/>
    <mergeCell ref="L15:Q15"/>
    <mergeCell ref="J16:K16"/>
    <mergeCell ref="L16:Q16"/>
    <mergeCell ref="J17:K17"/>
    <mergeCell ref="L17:Q17"/>
    <mergeCell ref="J24:K24"/>
    <mergeCell ref="L24:Q24"/>
    <mergeCell ref="J20:K20"/>
    <mergeCell ref="J21:K21"/>
    <mergeCell ref="L21:Q21"/>
    <mergeCell ref="J22:K22"/>
    <mergeCell ref="L22:Q22"/>
    <mergeCell ref="J23:K23"/>
    <mergeCell ref="L23:Q23"/>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zoomScale="80" zoomScaleNormal="80" workbookViewId="0">
      <selection activeCell="K37" sqref="K37"/>
    </sheetView>
  </sheetViews>
  <sheetFormatPr defaultRowHeight="15" x14ac:dyDescent="0.25"/>
  <cols>
    <col min="3" max="3" width="35.7109375" customWidth="1"/>
    <col min="4" max="4" width="18.42578125" customWidth="1"/>
    <col min="5" max="5" width="11.7109375" style="5" customWidth="1"/>
    <col min="6" max="6" width="10.28515625" customWidth="1"/>
    <col min="7" max="7" width="10.85546875" customWidth="1"/>
    <col min="8" max="8" width="13" style="5" customWidth="1"/>
    <col min="9" max="9" width="16.85546875" style="5" customWidth="1"/>
    <col min="10" max="10" width="18.42578125" customWidth="1"/>
    <col min="11" max="11" width="16.85546875" customWidth="1"/>
  </cols>
  <sheetData>
    <row r="1" spans="2:11" ht="15.75" thickBot="1" x14ac:dyDescent="0.3">
      <c r="C1" s="5"/>
    </row>
    <row r="2" spans="2:11" ht="15.75" thickBot="1" x14ac:dyDescent="0.3">
      <c r="B2" s="32" t="s">
        <v>8</v>
      </c>
      <c r="C2" s="33" t="s">
        <v>191</v>
      </c>
      <c r="D2" s="31"/>
    </row>
    <row r="3" spans="2:11" x14ac:dyDescent="0.25">
      <c r="C3" s="5"/>
    </row>
    <row r="4" spans="2:11" x14ac:dyDescent="0.25">
      <c r="C4" s="5"/>
    </row>
    <row r="5" spans="2:11" x14ac:dyDescent="0.25">
      <c r="B5" s="11" t="s">
        <v>4</v>
      </c>
      <c r="C5" s="11" t="s">
        <v>167</v>
      </c>
      <c r="D5" s="11" t="s">
        <v>5</v>
      </c>
      <c r="E5" s="2" t="s">
        <v>88</v>
      </c>
      <c r="F5" s="2" t="s">
        <v>89</v>
      </c>
      <c r="G5" s="2" t="s">
        <v>90</v>
      </c>
      <c r="H5" s="2" t="s">
        <v>93</v>
      </c>
      <c r="I5" s="1" t="s">
        <v>92</v>
      </c>
      <c r="J5" s="1" t="s">
        <v>91</v>
      </c>
      <c r="K5" s="1" t="s">
        <v>94</v>
      </c>
    </row>
    <row r="6" spans="2:11" x14ac:dyDescent="0.25">
      <c r="B6" s="34">
        <v>1</v>
      </c>
      <c r="C6" s="34" t="s">
        <v>129</v>
      </c>
      <c r="D6" s="34" t="s">
        <v>15</v>
      </c>
      <c r="E6" s="2">
        <f>AVERAGE('itajuba 01'!$E10,'itajuba 02'!$E10,'itajuba 03'!$E10)</f>
        <v>2.4300000000000002</v>
      </c>
      <c r="F6" s="2">
        <f>MAX('itajuba 01'!$E10,'itajuba 02'!$E10,'itajuba 03'!$E10)</f>
        <v>2.79</v>
      </c>
      <c r="G6" s="2">
        <f>MIN('itajuba 01'!$E10,'itajuba 02'!$E10,'itajuba 03'!$E10)</f>
        <v>2</v>
      </c>
      <c r="H6" s="2">
        <f>MEDIAN('itajuba 01'!$E10,'itajuba 02'!$E10,'itajuba 03'!$E10)</f>
        <v>2.5</v>
      </c>
      <c r="I6" s="35">
        <f>AVEDEV('itajuba 01'!$E10,'itajuba 02'!$E10,'itajuba 03'!$E10)</f>
        <v>0.28666666666666663</v>
      </c>
      <c r="J6" s="35">
        <f>_xlfn.STDEV.S('itajuba 01'!$E10,'itajuba 02'!$E10,'itajuba 03'!$E10)</f>
        <v>0.39962482405376276</v>
      </c>
      <c r="K6" s="35">
        <f>_xlfn.VAR.S('itajuba 01'!$E10,'itajuba 02'!$E10,'itajuba 03'!$E10)</f>
        <v>0.15970000000000084</v>
      </c>
    </row>
    <row r="7" spans="2:11" x14ac:dyDescent="0.25">
      <c r="B7" s="34">
        <f>B6+1</f>
        <v>2</v>
      </c>
      <c r="C7" s="34" t="s">
        <v>140</v>
      </c>
      <c r="D7" s="34" t="s">
        <v>15</v>
      </c>
      <c r="E7" s="2">
        <f>AVERAGE('itajuba 01'!$E11,'itajuba 02'!$E11,'itajuba 03'!$E11)</f>
        <v>3.4966666666666666</v>
      </c>
      <c r="F7" s="2">
        <f>MAX('itajuba 01'!$E11,'itajuba 02'!$E11,'itajuba 03'!$E11)</f>
        <v>4</v>
      </c>
      <c r="G7" s="2">
        <f>MIN('itajuba 01'!$E11,'itajuba 02'!$E11,'itajuba 03'!$E11)</f>
        <v>2.5</v>
      </c>
      <c r="H7" s="2">
        <f>MEDIAN('itajuba 01'!$E11,'itajuba 02'!$E11,'itajuba 03'!$E11)</f>
        <v>3.99</v>
      </c>
      <c r="I7" s="35">
        <f>AVEDEV('itajuba 01'!$E11,'itajuba 02'!$E11,'itajuba 03'!$E11)</f>
        <v>0.6644444444444445</v>
      </c>
      <c r="J7" s="35">
        <f>_xlfn.STDEV.S('itajuba 01'!$E11,'itajuba 02'!$E11,'itajuba 03'!$E11)</f>
        <v>0.86315313434716523</v>
      </c>
      <c r="K7" s="35">
        <f>_xlfn.VAR.S('itajuba 01'!$E11,'itajuba 02'!$E11,'itajuba 03'!$E11)</f>
        <v>0.74503333333333543</v>
      </c>
    </row>
    <row r="8" spans="2:11" x14ac:dyDescent="0.25">
      <c r="B8" s="34">
        <f t="shared" ref="B8:B42" si="0">B7+1</f>
        <v>3</v>
      </c>
      <c r="C8" s="34" t="s">
        <v>141</v>
      </c>
      <c r="D8" s="34" t="s">
        <v>16</v>
      </c>
      <c r="E8" s="2">
        <f>AVERAGE('itajuba 01'!$E12,'itajuba 02'!$E12,'itajuba 03'!$E12)</f>
        <v>1.1966666666666665</v>
      </c>
      <c r="F8" s="2">
        <f>MAX('itajuba 01'!$E12,'itajuba 02'!$E12,'itajuba 03'!$E12)</f>
        <v>1.79</v>
      </c>
      <c r="G8" s="2">
        <f>MIN('itajuba 01'!$E12,'itajuba 02'!$E12,'itajuba 03'!$E12)</f>
        <v>0.8</v>
      </c>
      <c r="H8" s="2">
        <f>MEDIAN('itajuba 01'!$E12,'itajuba 02'!$E12,'itajuba 03'!$E12)</f>
        <v>1</v>
      </c>
      <c r="I8" s="35">
        <f>AVEDEV('itajuba 01'!$E12,'itajuba 02'!$E12,'itajuba 03'!$E12)</f>
        <v>0.39555555555555549</v>
      </c>
      <c r="J8" s="35">
        <f>_xlfn.STDEV.S('itajuba 01'!$E12,'itajuba 02'!$E12,'itajuba 03'!$E12)</f>
        <v>0.52348193219378025</v>
      </c>
      <c r="K8" s="35">
        <f>_xlfn.VAR.S('itajuba 01'!$E12,'itajuba 02'!$E12,'itajuba 03'!$E12)</f>
        <v>0.27403333333333357</v>
      </c>
    </row>
    <row r="9" spans="2:11" x14ac:dyDescent="0.25">
      <c r="B9" s="34">
        <f t="shared" si="0"/>
        <v>4</v>
      </c>
      <c r="C9" s="34" t="s">
        <v>197</v>
      </c>
      <c r="D9" s="34" t="s">
        <v>15</v>
      </c>
      <c r="E9" s="2">
        <f>AVERAGE('itajuba 01'!$E13,'itajuba 02'!$E13,'itajuba 03'!$E13)</f>
        <v>26.33</v>
      </c>
      <c r="F9" s="2">
        <f>MAX('itajuba 01'!$E13,'itajuba 02'!$E13,'itajuba 03'!$E13)</f>
        <v>28.99</v>
      </c>
      <c r="G9" s="2">
        <f>MIN('itajuba 01'!$E13,'itajuba 02'!$E13,'itajuba 03'!$E13)</f>
        <v>25</v>
      </c>
      <c r="H9" s="2">
        <f>MEDIAN('itajuba 01'!$E13,'itajuba 02'!$E13,'itajuba 03'!$E13)</f>
        <v>25</v>
      </c>
      <c r="I9" s="35">
        <f>AVEDEV('itajuba 01'!$E13,'itajuba 02'!$E13,'itajuba 03'!$E13)</f>
        <v>1.7733333333333323</v>
      </c>
      <c r="J9" s="35">
        <f>_xlfn.STDEV.S('itajuba 01'!$E13,'itajuba 02'!$E13,'itajuba 03'!$E13)</f>
        <v>2.3036275740666059</v>
      </c>
      <c r="K9" s="35">
        <f>_xlfn.VAR.S('itajuba 01'!$E13,'itajuba 02'!$E13,'itajuba 03'!$E13)</f>
        <v>5.3066999999999958</v>
      </c>
    </row>
    <row r="10" spans="2:11" x14ac:dyDescent="0.25">
      <c r="B10" s="34">
        <f t="shared" si="0"/>
        <v>5</v>
      </c>
      <c r="C10" s="34" t="s">
        <v>198</v>
      </c>
      <c r="D10" s="34" t="s">
        <v>15</v>
      </c>
      <c r="E10" s="2">
        <f>AVERAGE('itajuba 01'!$E14,'itajuba 02'!$E14,'itajuba 03'!$E14)</f>
        <v>20.399999999999999</v>
      </c>
      <c r="F10" s="2">
        <f>MAX('itajuba 01'!$E14,'itajuba 02'!$E14,'itajuba 03'!$E14)</f>
        <v>21</v>
      </c>
      <c r="G10" s="2">
        <f>MIN('itajuba 01'!$E14,'itajuba 02'!$E14,'itajuba 03'!$E14)</f>
        <v>19.8</v>
      </c>
      <c r="H10" s="2">
        <f>MEDIAN('itajuba 01'!$E14,'itajuba 02'!$E14,'itajuba 03'!$E14)</f>
        <v>20.399999999999999</v>
      </c>
      <c r="I10" s="35">
        <f>AVEDEV('itajuba 01'!$E14,'itajuba 02'!$E14,'itajuba 03'!$E14)</f>
        <v>0.59999999999999964</v>
      </c>
      <c r="J10" s="35">
        <f>_xlfn.STDEV.S('itajuba 01'!$E14,'itajuba 02'!$E14,'itajuba 03'!$E14)</f>
        <v>0.84852813742385647</v>
      </c>
      <c r="K10" s="35">
        <f>_xlfn.VAR.S('itajuba 01'!$E14,'itajuba 02'!$E14,'itajuba 03'!$E14)</f>
        <v>0.71999999999999909</v>
      </c>
    </row>
    <row r="11" spans="2:11" x14ac:dyDescent="0.25">
      <c r="B11" s="34">
        <f t="shared" si="0"/>
        <v>6</v>
      </c>
      <c r="C11" s="34" t="s">
        <v>142</v>
      </c>
      <c r="D11" s="34" t="s">
        <v>15</v>
      </c>
      <c r="E11" s="2">
        <f>AVERAGE('itajuba 01'!$E15,'itajuba 02'!$E15,'itajuba 03'!$E15)</f>
        <v>3.3966666666666665</v>
      </c>
      <c r="F11" s="2">
        <f>MAX('itajuba 01'!$E15,'itajuba 02'!$E15,'itajuba 03'!$E15)</f>
        <v>4</v>
      </c>
      <c r="G11" s="2">
        <f>MIN('itajuba 01'!$E15,'itajuba 02'!$E15,'itajuba 03'!$E15)</f>
        <v>2.4</v>
      </c>
      <c r="H11" s="2">
        <f>MEDIAN('itajuba 01'!$E15,'itajuba 02'!$E15,'itajuba 03'!$E15)</f>
        <v>3.79</v>
      </c>
      <c r="I11" s="35">
        <f>AVEDEV('itajuba 01'!$E15,'itajuba 02'!$E15,'itajuba 03'!$E15)</f>
        <v>0.6644444444444445</v>
      </c>
      <c r="J11" s="35">
        <f>_xlfn.STDEV.S('itajuba 01'!$E15,'itajuba 02'!$E15,'itajuba 03'!$E15)</f>
        <v>0.86950177304783838</v>
      </c>
      <c r="K11" s="35">
        <f>_xlfn.VAR.S('itajuba 01'!$E15,'itajuba 02'!$E15,'itajuba 03'!$E15)</f>
        <v>0.75603333333333467</v>
      </c>
    </row>
    <row r="12" spans="2:11" x14ac:dyDescent="0.25">
      <c r="B12" s="34">
        <f t="shared" si="0"/>
        <v>7</v>
      </c>
      <c r="C12" s="34" t="s">
        <v>143</v>
      </c>
      <c r="D12" s="34" t="s">
        <v>15</v>
      </c>
      <c r="E12" s="2">
        <f>AVERAGE('itajuba 01'!$E16,'itajuba 02'!$E16,'itajuba 03'!$E16)</f>
        <v>3.83</v>
      </c>
      <c r="F12" s="2">
        <f>MAX('itajuba 01'!$E16,'itajuba 02'!$E16,'itajuba 03'!$E16)</f>
        <v>4</v>
      </c>
      <c r="G12" s="2">
        <f>MIN('itajuba 01'!$E16,'itajuba 02'!$E16,'itajuba 03'!$E16)</f>
        <v>3.5</v>
      </c>
      <c r="H12" s="2">
        <f>MEDIAN('itajuba 01'!$E16,'itajuba 02'!$E16,'itajuba 03'!$E16)</f>
        <v>3.99</v>
      </c>
      <c r="I12" s="35">
        <f>AVEDEV('itajuba 01'!$E16,'itajuba 02'!$E16,'itajuba 03'!$E16)</f>
        <v>0.22000000000000006</v>
      </c>
      <c r="J12" s="35">
        <f>_xlfn.STDEV.S('itajuba 01'!$E16,'itajuba 02'!$E16,'itajuba 03'!$E16)</f>
        <v>0.2858321185591291</v>
      </c>
      <c r="K12" s="35">
        <f>_xlfn.VAR.S('itajuba 01'!$E16,'itajuba 02'!$E16,'itajuba 03'!$E16)</f>
        <v>8.1700000000000036E-2</v>
      </c>
    </row>
    <row r="13" spans="2:11" x14ac:dyDescent="0.25">
      <c r="B13" s="34">
        <f t="shared" si="0"/>
        <v>8</v>
      </c>
      <c r="C13" s="34" t="s">
        <v>144</v>
      </c>
      <c r="D13" s="34" t="s">
        <v>15</v>
      </c>
      <c r="E13" s="2">
        <f>AVERAGE('itajuba 01'!$E17,'itajuba 02'!$E17,'itajuba 03'!$E17)</f>
        <v>5.663333333333334</v>
      </c>
      <c r="F13" s="2">
        <f>MAX('itajuba 01'!$E17,'itajuba 02'!$E17,'itajuba 03'!$E17)</f>
        <v>5.99</v>
      </c>
      <c r="G13" s="2">
        <f>MIN('itajuba 01'!$E17,'itajuba 02'!$E17,'itajuba 03'!$E17)</f>
        <v>5.5</v>
      </c>
      <c r="H13" s="2">
        <f>MEDIAN('itajuba 01'!$E17,'itajuba 02'!$E17,'itajuba 03'!$E17)</f>
        <v>5.5</v>
      </c>
      <c r="I13" s="35">
        <f>AVEDEV('itajuba 01'!$E17,'itajuba 02'!$E17,'itajuba 03'!$E17)</f>
        <v>0.21777777777777807</v>
      </c>
      <c r="J13" s="35">
        <f>_xlfn.STDEV.S('itajuba 01'!$E17,'itajuba 02'!$E17,'itajuba 03'!$E17)</f>
        <v>0.28290163190291673</v>
      </c>
      <c r="K13" s="35">
        <f>_xlfn.VAR.S('itajuba 01'!$E17,'itajuba 02'!$E17,'itajuba 03'!$E17)</f>
        <v>8.0033333333333401E-2</v>
      </c>
    </row>
    <row r="14" spans="2:11" x14ac:dyDescent="0.25">
      <c r="B14" s="34">
        <f t="shared" si="0"/>
        <v>9</v>
      </c>
      <c r="C14" s="34" t="s">
        <v>145</v>
      </c>
      <c r="D14" s="34" t="s">
        <v>15</v>
      </c>
      <c r="E14" s="2">
        <f>AVERAGE('itajuba 01'!$E18,'itajuba 02'!$E18,'itajuba 03'!$E18)</f>
        <v>2.8633333333333333</v>
      </c>
      <c r="F14" s="2">
        <f>MAX('itajuba 01'!$E18,'itajuba 02'!$E18,'itajuba 03'!$E18)</f>
        <v>3</v>
      </c>
      <c r="G14" s="2">
        <f>MIN('itajuba 01'!$E18,'itajuba 02'!$E18,'itajuba 03'!$E18)</f>
        <v>2.59</v>
      </c>
      <c r="H14" s="2">
        <f>MEDIAN('itajuba 01'!$E18,'itajuba 02'!$E18,'itajuba 03'!$E18)</f>
        <v>3</v>
      </c>
      <c r="I14" s="35">
        <f>AVEDEV('itajuba 01'!$E18,'itajuba 02'!$E18,'itajuba 03'!$E18)</f>
        <v>0.18222222222222229</v>
      </c>
      <c r="J14" s="35">
        <f>_xlfn.STDEV.S('itajuba 01'!$E18,'itajuba 02'!$E18,'itajuba 03'!$E18)</f>
        <v>0.23671361036774666</v>
      </c>
      <c r="K14" s="35">
        <f>_xlfn.VAR.S('itajuba 01'!$E18,'itajuba 02'!$E18,'itajuba 03'!$E18)</f>
        <v>5.6033333333333372E-2</v>
      </c>
    </row>
    <row r="15" spans="2:11" x14ac:dyDescent="0.25">
      <c r="B15" s="34">
        <f t="shared" si="0"/>
        <v>10</v>
      </c>
      <c r="C15" s="34" t="s">
        <v>146</v>
      </c>
      <c r="D15" s="34" t="s">
        <v>15</v>
      </c>
      <c r="E15" s="2">
        <f>AVERAGE('itajuba 01'!$E19,'itajuba 02'!$E19,'itajuba 03'!$E19)</f>
        <v>2.9299999999999997</v>
      </c>
      <c r="F15" s="2">
        <f>MAX('itajuba 01'!$E19,'itajuba 02'!$E19,'itajuba 03'!$E19)</f>
        <v>3</v>
      </c>
      <c r="G15" s="2">
        <f>MIN('itajuba 01'!$E19,'itajuba 02'!$E19,'itajuba 03'!$E19)</f>
        <v>2.79</v>
      </c>
      <c r="H15" s="2">
        <f>MEDIAN('itajuba 01'!$E19,'itajuba 02'!$E19,'itajuba 03'!$E19)</f>
        <v>3</v>
      </c>
      <c r="I15" s="35">
        <f>AVEDEV('itajuba 01'!$E19,'itajuba 02'!$E19,'itajuba 03'!$E19)</f>
        <v>9.3333333333333421E-2</v>
      </c>
      <c r="J15" s="35">
        <f>_xlfn.STDEV.S('itajuba 01'!$E19,'itajuba 02'!$E19,'itajuba 03'!$E19)</f>
        <v>0.12124355652982138</v>
      </c>
      <c r="K15" s="35">
        <f>_xlfn.VAR.S('itajuba 01'!$E19,'itajuba 02'!$E19,'itajuba 03'!$E19)</f>
        <v>1.4699999999999994E-2</v>
      </c>
    </row>
    <row r="16" spans="2:11" x14ac:dyDescent="0.25">
      <c r="B16" s="34">
        <f t="shared" si="0"/>
        <v>11</v>
      </c>
      <c r="C16" s="34" t="s">
        <v>147</v>
      </c>
      <c r="D16" s="34" t="s">
        <v>15</v>
      </c>
      <c r="E16" s="2">
        <f>AVERAGE('itajuba 01'!$E20,'itajuba 02'!$E20,'itajuba 03'!$E20)</f>
        <v>34.53</v>
      </c>
      <c r="F16" s="2">
        <f>MAX('itajuba 01'!$E20,'itajuba 02'!$E20,'itajuba 03'!$E20)</f>
        <v>34.53</v>
      </c>
      <c r="G16" s="2">
        <f>MIN('itajuba 01'!$E20,'itajuba 02'!$E20,'itajuba 03'!$E20)</f>
        <v>34.53</v>
      </c>
      <c r="H16" s="2">
        <f>MEDIAN('itajuba 01'!$E20,'itajuba 02'!$E20,'itajuba 03'!$E20)</f>
        <v>34.53</v>
      </c>
      <c r="I16" s="35">
        <f>AVEDEV('itajuba 01'!$E20,'itajuba 02'!$E20,'itajuba 03'!$E20)</f>
        <v>0</v>
      </c>
      <c r="J16" s="35" t="s">
        <v>97</v>
      </c>
      <c r="K16" s="35" t="s">
        <v>97</v>
      </c>
    </row>
    <row r="17" spans="2:11" x14ac:dyDescent="0.25">
      <c r="B17" s="34">
        <f t="shared" si="0"/>
        <v>12</v>
      </c>
      <c r="C17" s="34" t="s">
        <v>148</v>
      </c>
      <c r="D17" s="34" t="s">
        <v>15</v>
      </c>
      <c r="E17" s="2">
        <f>AVERAGE('itajuba 01'!$E21,'itajuba 02'!$E21,'itajuba 03'!$E21)</f>
        <v>22.95</v>
      </c>
      <c r="F17" s="2">
        <f>MAX('itajuba 01'!$E21,'itajuba 02'!$E21,'itajuba 03'!$E21)</f>
        <v>22.95</v>
      </c>
      <c r="G17" s="2">
        <f>MIN('itajuba 01'!$E21,'itajuba 02'!$E21,'itajuba 03'!$E21)</f>
        <v>22.95</v>
      </c>
      <c r="H17" s="2">
        <f>MEDIAN('itajuba 01'!$E21,'itajuba 02'!$E21,'itajuba 03'!$E21)</f>
        <v>22.95</v>
      </c>
      <c r="I17" s="35">
        <f>AVEDEV('itajuba 01'!$E21,'itajuba 02'!$E21,'itajuba 03'!$E21)</f>
        <v>0</v>
      </c>
      <c r="J17" s="35" t="s">
        <v>97</v>
      </c>
      <c r="K17" s="35" t="s">
        <v>97</v>
      </c>
    </row>
    <row r="18" spans="2:11" x14ac:dyDescent="0.25">
      <c r="B18" s="34">
        <f t="shared" si="0"/>
        <v>13</v>
      </c>
      <c r="C18" s="34" t="s">
        <v>149</v>
      </c>
      <c r="D18" s="34" t="s">
        <v>17</v>
      </c>
      <c r="E18" s="2">
        <f>AVERAGE('itajuba 01'!$E22,'itajuba 02'!$E22,'itajuba 03'!$E22)</f>
        <v>3.4966666666666666</v>
      </c>
      <c r="F18" s="2">
        <f>MAX('itajuba 01'!$E22,'itajuba 02'!$E22,'itajuba 03'!$E22)</f>
        <v>4.99</v>
      </c>
      <c r="G18" s="2">
        <f>MIN('itajuba 01'!$E22,'itajuba 02'!$E22,'itajuba 03'!$E22)</f>
        <v>2.5</v>
      </c>
      <c r="H18" s="2">
        <f>MEDIAN('itajuba 01'!$E22,'itajuba 02'!$E22,'itajuba 03'!$E22)</f>
        <v>3</v>
      </c>
      <c r="I18" s="35">
        <f>AVEDEV('itajuba 01'!$E22,'itajuba 02'!$E22,'itajuba 03'!$E22)</f>
        <v>0.99555555555555564</v>
      </c>
      <c r="J18" s="35">
        <f>_xlfn.STDEV.S('itajuba 01'!$E22,'itajuba 02'!$E22,'itajuba 03'!$E22)</f>
        <v>1.3172066403314757</v>
      </c>
      <c r="K18" s="35">
        <f>_xlfn.VAR.S('itajuba 01'!$E22,'itajuba 02'!$E22,'itajuba 03'!$E22)</f>
        <v>1.7350333333333339</v>
      </c>
    </row>
    <row r="19" spans="2:11" x14ac:dyDescent="0.25">
      <c r="B19" s="34">
        <f t="shared" si="0"/>
        <v>14</v>
      </c>
      <c r="C19" s="34" t="s">
        <v>150</v>
      </c>
      <c r="D19" s="34" t="s">
        <v>15</v>
      </c>
      <c r="E19" s="2">
        <f>AVERAGE('itajuba 01'!$E23,'itajuba 02'!$E23,'itajuba 03'!$E23)</f>
        <v>3.33</v>
      </c>
      <c r="F19" s="2">
        <f>MAX('itajuba 01'!$E23,'itajuba 02'!$E23,'itajuba 03'!$E23)</f>
        <v>4</v>
      </c>
      <c r="G19" s="2">
        <f>MIN('itajuba 01'!$E23,'itajuba 02'!$E23,'itajuba 03'!$E23)</f>
        <v>2.99</v>
      </c>
      <c r="H19" s="2">
        <f>MEDIAN('itajuba 01'!$E23,'itajuba 02'!$E23,'itajuba 03'!$E23)</f>
        <v>3</v>
      </c>
      <c r="I19" s="35">
        <f>AVEDEV('itajuba 01'!$E23,'itajuba 02'!$E23,'itajuba 03'!$E23)</f>
        <v>0.4466666666666666</v>
      </c>
      <c r="J19" s="35">
        <f>_xlfn.STDEV.S('itajuba 01'!$E23,'itajuba 02'!$E23,'itajuba 03'!$E23)</f>
        <v>0.58025856305616075</v>
      </c>
      <c r="K19" s="35">
        <f>_xlfn.VAR.S('itajuba 01'!$E23,'itajuba 02'!$E23,'itajuba 03'!$E23)</f>
        <v>0.33670000000000044</v>
      </c>
    </row>
    <row r="20" spans="2:11" x14ac:dyDescent="0.25">
      <c r="B20" s="34">
        <f t="shared" si="0"/>
        <v>15</v>
      </c>
      <c r="C20" s="34" t="s">
        <v>151</v>
      </c>
      <c r="D20" s="34" t="s">
        <v>15</v>
      </c>
      <c r="E20" s="2">
        <f>AVERAGE('itajuba 01'!$E24,'itajuba 02'!$E24,'itajuba 03'!$E24)</f>
        <v>2.33</v>
      </c>
      <c r="F20" s="2">
        <f>MAX('itajuba 01'!$E24,'itajuba 02'!$E24,'itajuba 03'!$E24)</f>
        <v>2.5</v>
      </c>
      <c r="G20" s="2">
        <f>MIN('itajuba 01'!$E24,'itajuba 02'!$E24,'itajuba 03'!$E24)</f>
        <v>2</v>
      </c>
      <c r="H20" s="2">
        <f>MEDIAN('itajuba 01'!$E24,'itajuba 02'!$E24,'itajuba 03'!$E24)</f>
        <v>2.4900000000000002</v>
      </c>
      <c r="I20" s="35">
        <f>AVEDEV('itajuba 01'!$E24,'itajuba 02'!$E24,'itajuba 03'!$E24)</f>
        <v>0.22000000000000006</v>
      </c>
      <c r="J20" s="35">
        <f>_xlfn.STDEV.S('itajuba 01'!$E24,'itajuba 02'!$E24,'itajuba 03'!$E24)</f>
        <v>0.2858321185591291</v>
      </c>
      <c r="K20" s="35">
        <f>_xlfn.VAR.S('itajuba 01'!$E24,'itajuba 02'!$E24,'itajuba 03'!$E24)</f>
        <v>8.1700000000000036E-2</v>
      </c>
    </row>
    <row r="21" spans="2:11" x14ac:dyDescent="0.25">
      <c r="B21" s="34">
        <f t="shared" si="0"/>
        <v>16</v>
      </c>
      <c r="C21" s="34" t="s">
        <v>152</v>
      </c>
      <c r="D21" s="34" t="s">
        <v>15</v>
      </c>
      <c r="E21" s="2">
        <f>AVERAGE('itajuba 01'!$E25,'itajuba 02'!$E25,'itajuba 03'!$E25)</f>
        <v>3.33</v>
      </c>
      <c r="F21" s="2">
        <f>MAX('itajuba 01'!$E25,'itajuba 02'!$E25,'itajuba 03'!$E25)</f>
        <v>3.5</v>
      </c>
      <c r="G21" s="2">
        <f>MIN('itajuba 01'!$E25,'itajuba 02'!$E25,'itajuba 03'!$E25)</f>
        <v>2.99</v>
      </c>
      <c r="H21" s="2">
        <f>MEDIAN('itajuba 01'!$E25,'itajuba 02'!$E25,'itajuba 03'!$E25)</f>
        <v>3.5</v>
      </c>
      <c r="I21" s="35">
        <f>AVEDEV('itajuba 01'!$E25,'itajuba 02'!$E25,'itajuba 03'!$E25)</f>
        <v>0.22666666666666657</v>
      </c>
      <c r="J21" s="35">
        <f>_xlfn.STDEV.S('itajuba 01'!$E25,'itajuba 02'!$E25,'itajuba 03'!$E25)</f>
        <v>0.294448637286709</v>
      </c>
      <c r="K21" s="35">
        <f>_xlfn.VAR.S('itajuba 01'!$E25,'itajuba 02'!$E25,'itajuba 03'!$E25)</f>
        <v>8.669999999999993E-2</v>
      </c>
    </row>
    <row r="22" spans="2:11" x14ac:dyDescent="0.25">
      <c r="B22" s="34">
        <f t="shared" si="0"/>
        <v>17</v>
      </c>
      <c r="C22" s="34" t="s">
        <v>153</v>
      </c>
      <c r="D22" s="34" t="s">
        <v>15</v>
      </c>
      <c r="E22" s="2">
        <f>AVERAGE('itajuba 01'!$E26,'itajuba 02'!$E26,'itajuba 03'!$E26)</f>
        <v>1.83</v>
      </c>
      <c r="F22" s="2">
        <f>MAX('itajuba 01'!$E26,'itajuba 02'!$E26,'itajuba 03'!$E26)</f>
        <v>2.4900000000000002</v>
      </c>
      <c r="G22" s="2">
        <f>MIN('itajuba 01'!$E26,'itajuba 02'!$E26,'itajuba 03'!$E26)</f>
        <v>1.5</v>
      </c>
      <c r="H22" s="2">
        <f>MEDIAN('itajuba 01'!$E26,'itajuba 02'!$E26,'itajuba 03'!$E26)</f>
        <v>1.5</v>
      </c>
      <c r="I22" s="35">
        <f>AVEDEV('itajuba 01'!$E26,'itajuba 02'!$E26,'itajuba 03'!$E26)</f>
        <v>0.44000000000000011</v>
      </c>
      <c r="J22" s="35">
        <f>_xlfn.STDEV.S('itajuba 01'!$E26,'itajuba 02'!$E26,'itajuba 03'!$E26)</f>
        <v>0.57157676649772926</v>
      </c>
      <c r="K22" s="35">
        <f>_xlfn.VAR.S('itajuba 01'!$E26,'itajuba 02'!$E26,'itajuba 03'!$E26)</f>
        <v>0.32669999999999977</v>
      </c>
    </row>
    <row r="23" spans="2:11" x14ac:dyDescent="0.25">
      <c r="B23" s="34">
        <f t="shared" si="0"/>
        <v>18</v>
      </c>
      <c r="C23" s="34" t="s">
        <v>154</v>
      </c>
      <c r="D23" s="34" t="s">
        <v>15</v>
      </c>
      <c r="E23" s="2">
        <f>AVERAGE('itajuba 01'!$E27,'itajuba 02'!$E27,'itajuba 03'!$E27)</f>
        <v>23.2</v>
      </c>
      <c r="F23" s="2">
        <f>MAX('itajuba 01'!$E27,'itajuba 02'!$E27,'itajuba 03'!$E27)</f>
        <v>23.2</v>
      </c>
      <c r="G23" s="2">
        <f>MIN('itajuba 01'!$E27,'itajuba 02'!$E27,'itajuba 03'!$E27)</f>
        <v>23.2</v>
      </c>
      <c r="H23" s="2">
        <f>MEDIAN('itajuba 01'!$E27,'itajuba 02'!$E27,'itajuba 03'!$E27)</f>
        <v>23.2</v>
      </c>
      <c r="I23" s="35">
        <f>AVEDEV('itajuba 01'!$E27,'itajuba 02'!$E27,'itajuba 03'!$E27)</f>
        <v>0</v>
      </c>
      <c r="J23" s="35" t="s">
        <v>97</v>
      </c>
      <c r="K23" s="35" t="s">
        <v>97</v>
      </c>
    </row>
    <row r="24" spans="2:11" x14ac:dyDescent="0.25">
      <c r="B24" s="34">
        <f t="shared" si="0"/>
        <v>19</v>
      </c>
      <c r="C24" s="34" t="s">
        <v>155</v>
      </c>
      <c r="D24" s="34" t="s">
        <v>15</v>
      </c>
      <c r="E24" s="2">
        <f>AVERAGE('itajuba 01'!$E28,'itajuba 02'!$E28,'itajuba 03'!$E28)</f>
        <v>10.844999999999999</v>
      </c>
      <c r="F24" s="2">
        <f>MAX('itajuba 01'!$E28,'itajuba 02'!$E28,'itajuba 03'!$E28)</f>
        <v>11</v>
      </c>
      <c r="G24" s="2">
        <f>MIN('itajuba 01'!$E28,'itajuba 02'!$E28,'itajuba 03'!$E28)</f>
        <v>10.69</v>
      </c>
      <c r="H24" s="2">
        <f>MEDIAN('itajuba 01'!$E28,'itajuba 02'!$E28,'itajuba 03'!$E28)</f>
        <v>10.844999999999999</v>
      </c>
      <c r="I24" s="35">
        <f>AVEDEV('itajuba 01'!$E28,'itajuba 02'!$E28,'itajuba 03'!$E28)</f>
        <v>0.15500000000000025</v>
      </c>
      <c r="J24" s="35">
        <f>_xlfn.STDEV.S('itajuba 01'!$E28,'itajuba 02'!$E28,'itajuba 03'!$E28)</f>
        <v>0.21920310216783009</v>
      </c>
      <c r="K24" s="35">
        <f>_xlfn.VAR.S('itajuba 01'!$E28,'itajuba 02'!$E28,'itajuba 03'!$E28)</f>
        <v>4.8050000000000155E-2</v>
      </c>
    </row>
    <row r="25" spans="2:11" x14ac:dyDescent="0.25">
      <c r="B25" s="34">
        <f t="shared" si="0"/>
        <v>20</v>
      </c>
      <c r="C25" s="5" t="s">
        <v>199</v>
      </c>
      <c r="D25" s="34" t="s">
        <v>15</v>
      </c>
      <c r="E25" s="2">
        <f>AVERAGE('itajuba 01'!$E29,'itajuba 02'!$E29,'itajuba 03'!$E29)</f>
        <v>34.9</v>
      </c>
      <c r="F25" s="2">
        <f>MAX('itajuba 01'!$E29,'itajuba 02'!$E29,'itajuba 03'!$E29)</f>
        <v>34.9</v>
      </c>
      <c r="G25" s="2">
        <f>MIN('itajuba 01'!$E29,'itajuba 02'!$E29,'itajuba 03'!$E29)</f>
        <v>34.9</v>
      </c>
      <c r="H25" s="2">
        <f>MEDIAN('itajuba 01'!$E29,'itajuba 02'!$E29,'itajuba 03'!$E29)</f>
        <v>34.9</v>
      </c>
      <c r="I25" s="35">
        <f>AVEDEV('itajuba 01'!$E29,'itajuba 02'!$E29,'itajuba 03'!$E29)</f>
        <v>0</v>
      </c>
      <c r="J25" s="35" t="s">
        <v>97</v>
      </c>
      <c r="K25" s="35" t="s">
        <v>97</v>
      </c>
    </row>
    <row r="26" spans="2:11" x14ac:dyDescent="0.25">
      <c r="B26" s="34">
        <f t="shared" si="0"/>
        <v>21</v>
      </c>
      <c r="C26" s="34" t="s">
        <v>156</v>
      </c>
      <c r="D26" s="34" t="s">
        <v>15</v>
      </c>
      <c r="E26" s="2">
        <f>AVERAGE('itajuba 01'!$E30,'itajuba 02'!$E30,'itajuba 03'!$E30)</f>
        <v>3.7966666666666669</v>
      </c>
      <c r="F26" s="2">
        <f>MAX('itajuba 01'!$E30,'itajuba 02'!$E30,'itajuba 03'!$E30)</f>
        <v>3.99</v>
      </c>
      <c r="G26" s="2">
        <f>MIN('itajuba 01'!$E30,'itajuba 02'!$E30,'itajuba 03'!$E30)</f>
        <v>3.5</v>
      </c>
      <c r="H26" s="2">
        <f>MEDIAN('itajuba 01'!$E30,'itajuba 02'!$E30,'itajuba 03'!$E30)</f>
        <v>3.9</v>
      </c>
      <c r="I26" s="35">
        <f>AVEDEV('itajuba 01'!$E30,'itajuba 02'!$E30,'itajuba 03'!$E30)</f>
        <v>0.19777777777777775</v>
      </c>
      <c r="J26" s="35">
        <f>_xlfn.STDEV.S('itajuba 01'!$E30,'itajuba 02'!$E30,'itajuba 03'!$E30)</f>
        <v>0.26083200212652846</v>
      </c>
      <c r="K26" s="35">
        <f>_xlfn.VAR.S('itajuba 01'!$E30,'itajuba 02'!$E30,'itajuba 03'!$E30)</f>
        <v>6.8033333333333362E-2</v>
      </c>
    </row>
    <row r="27" spans="2:11" x14ac:dyDescent="0.25">
      <c r="B27" s="34">
        <f t="shared" si="0"/>
        <v>22</v>
      </c>
      <c r="C27" s="34" t="s">
        <v>157</v>
      </c>
      <c r="D27" s="34" t="s">
        <v>15</v>
      </c>
      <c r="E27" s="2">
        <f>AVERAGE('itajuba 01'!$E31,'itajuba 02'!$E31,'itajuba 03'!$E31)</f>
        <v>2.0933333333333333</v>
      </c>
      <c r="F27" s="2">
        <f>MAX('itajuba 01'!$E31,'itajuba 02'!$E31,'itajuba 03'!$E31)</f>
        <v>2.5</v>
      </c>
      <c r="G27" s="2">
        <f>MIN('itajuba 01'!$E31,'itajuba 02'!$E31,'itajuba 03'!$E31)</f>
        <v>1.79</v>
      </c>
      <c r="H27" s="2">
        <f>MEDIAN('itajuba 01'!$E31,'itajuba 02'!$E31,'itajuba 03'!$E31)</f>
        <v>1.99</v>
      </c>
      <c r="I27" s="35">
        <f>AVEDEV('itajuba 01'!$E31,'itajuba 02'!$E31,'itajuba 03'!$E31)</f>
        <v>0.27111111111111108</v>
      </c>
      <c r="J27" s="35">
        <f>_xlfn.STDEV.S('itajuba 01'!$E31,'itajuba 02'!$E31,'itajuba 03'!$E31)</f>
        <v>0.36610563138708191</v>
      </c>
      <c r="K27" s="35">
        <f>_xlfn.VAR.S('itajuba 01'!$E31,'itajuba 02'!$E31,'itajuba 03'!$E31)</f>
        <v>0.13403333333333389</v>
      </c>
    </row>
    <row r="28" spans="2:11" x14ac:dyDescent="0.25">
      <c r="B28" s="34">
        <f>B27+1</f>
        <v>23</v>
      </c>
      <c r="C28" s="34" t="s">
        <v>158</v>
      </c>
      <c r="D28" s="34" t="s">
        <v>18</v>
      </c>
      <c r="E28" s="2">
        <f>AVERAGE('itajuba 01'!$E32,'itajuba 02'!$E32,'itajuba 03'!$E32)</f>
        <v>2.35</v>
      </c>
      <c r="F28" s="2">
        <f>MAX('itajuba 01'!$E32,'itajuba 02'!$E32,'itajuba 03'!$E32)</f>
        <v>2.35</v>
      </c>
      <c r="G28" s="2">
        <f>MIN('itajuba 01'!$E32,'itajuba 02'!$E32,'itajuba 03'!$E32)</f>
        <v>2.35</v>
      </c>
      <c r="H28" s="2">
        <f>MEDIAN('itajuba 01'!$E32,'itajuba 02'!$E32,'itajuba 03'!$E32)</f>
        <v>2.35</v>
      </c>
      <c r="I28" s="35">
        <f>AVEDEV('itajuba 01'!$E32,'itajuba 02'!$E32,'itajuba 03'!$E32)</f>
        <v>0</v>
      </c>
      <c r="J28" s="35" t="s">
        <v>97</v>
      </c>
      <c r="K28" s="35" t="s">
        <v>97</v>
      </c>
    </row>
    <row r="29" spans="2:11" x14ac:dyDescent="0.25">
      <c r="B29" s="34">
        <f t="shared" si="0"/>
        <v>24</v>
      </c>
      <c r="C29" s="34" t="s">
        <v>159</v>
      </c>
      <c r="D29" s="34" t="s">
        <v>15</v>
      </c>
      <c r="E29" s="2">
        <f>AVERAGE('itajuba 01'!$E33,'itajuba 02'!$E33,'itajuba 03'!$E33)</f>
        <v>1.9666666666666668</v>
      </c>
      <c r="F29" s="2">
        <f>MAX('itajuba 01'!$E33,'itajuba 02'!$E33,'itajuba 03'!$E33)</f>
        <v>2.5</v>
      </c>
      <c r="G29" s="2">
        <f>MIN('itajuba 01'!$E33,'itajuba 02'!$E33,'itajuba 03'!$E33)</f>
        <v>1.4</v>
      </c>
      <c r="H29" s="2">
        <f>MEDIAN('itajuba 01'!$E33,'itajuba 02'!$E33,'itajuba 03'!$E33)</f>
        <v>2</v>
      </c>
      <c r="I29" s="35">
        <f>AVEDEV('itajuba 01'!$E33,'itajuba 02'!$E33,'itajuba 03'!$E33)</f>
        <v>0.37777777777777777</v>
      </c>
      <c r="J29" s="35">
        <f>_xlfn.STDEV.S('itajuba 01'!$E33,'itajuba 02'!$E33,'itajuba 03'!$E33)</f>
        <v>0.5507570547286097</v>
      </c>
      <c r="K29" s="35">
        <f>_xlfn.VAR.S('itajuba 01'!$E33,'itajuba 02'!$E33,'itajuba 03'!$E33)</f>
        <v>0.30333333333333279</v>
      </c>
    </row>
    <row r="30" spans="2:11" x14ac:dyDescent="0.25">
      <c r="B30" s="34">
        <f t="shared" si="0"/>
        <v>25</v>
      </c>
      <c r="C30" s="34" t="s">
        <v>168</v>
      </c>
      <c r="D30" s="34" t="s">
        <v>15</v>
      </c>
      <c r="E30" s="2">
        <f>AVERAGE('itajuba 01'!$E34,'itajuba 02'!$E34,'itajuba 03'!$E34)</f>
        <v>1.9666666666666668</v>
      </c>
      <c r="F30" s="2">
        <f>MAX('itajuba 01'!$E34,'itajuba 02'!$E34,'itajuba 03'!$E34)</f>
        <v>2.5</v>
      </c>
      <c r="G30" s="2">
        <f>MIN('itajuba 01'!$E34,'itajuba 02'!$E34,'itajuba 03'!$E34)</f>
        <v>1.4</v>
      </c>
      <c r="H30" s="2">
        <f>MEDIAN('itajuba 01'!$E34,'itajuba 02'!$E34,'itajuba 03'!$E34)</f>
        <v>2</v>
      </c>
      <c r="I30" s="35">
        <f>AVEDEV('itajuba 01'!$E34,'itajuba 02'!$E34,'itajuba 03'!$E34)</f>
        <v>0.37777777777777777</v>
      </c>
      <c r="J30" s="35">
        <f>_xlfn.STDEV.S('itajuba 01'!$E34,'itajuba 02'!$E34,'itajuba 03'!$E34)</f>
        <v>0.5507570547286097</v>
      </c>
      <c r="K30" s="35">
        <f>_xlfn.VAR.S('itajuba 01'!$E34,'itajuba 02'!$E34,'itajuba 03'!$E34)</f>
        <v>0.30333333333333279</v>
      </c>
    </row>
    <row r="31" spans="2:11" x14ac:dyDescent="0.25">
      <c r="B31" s="34">
        <f t="shared" si="0"/>
        <v>26</v>
      </c>
      <c r="C31" s="34" t="s">
        <v>169</v>
      </c>
      <c r="D31" s="34" t="s">
        <v>15</v>
      </c>
      <c r="E31" s="2">
        <f>AVERAGE('itajuba 01'!$E35,'itajuba 02'!$E35,'itajuba 03'!$E35)</f>
        <v>6.830000000000001</v>
      </c>
      <c r="F31" s="2">
        <f>MAX('itajuba 01'!$E35,'itajuba 02'!$E35,'itajuba 03'!$E35)</f>
        <v>7.5</v>
      </c>
      <c r="G31" s="2">
        <f>MIN('itajuba 01'!$E35,'itajuba 02'!$E35,'itajuba 03'!$E35)</f>
        <v>6</v>
      </c>
      <c r="H31" s="2">
        <f>MEDIAN('itajuba 01'!$E35,'itajuba 02'!$E35,'itajuba 03'!$E35)</f>
        <v>6.99</v>
      </c>
      <c r="I31" s="35">
        <f>AVEDEV('itajuba 01'!$E35,'itajuba 02'!$E35,'itajuba 03'!$E35)</f>
        <v>0.55333333333333312</v>
      </c>
      <c r="J31" s="35">
        <f>_xlfn.STDEV.S('itajuba 01'!$E35,'itajuba 02'!$E35,'itajuba 03'!$E35)</f>
        <v>0.76269259862673378</v>
      </c>
      <c r="K31" s="35">
        <f>_xlfn.VAR.S('itajuba 01'!$E35,'itajuba 02'!$E35,'itajuba 03'!$E35)</f>
        <v>0.58170000000000011</v>
      </c>
    </row>
    <row r="32" spans="2:11" x14ac:dyDescent="0.25">
      <c r="B32" s="34">
        <f t="shared" si="0"/>
        <v>27</v>
      </c>
      <c r="C32" s="34" t="s">
        <v>201</v>
      </c>
      <c r="D32" s="34" t="s">
        <v>15</v>
      </c>
      <c r="E32" s="2" t="s">
        <v>97</v>
      </c>
      <c r="F32" s="2">
        <f>MAX('itajuba 01'!$E36,'itajuba 02'!$E36,'itajuba 03'!$E36)</f>
        <v>0</v>
      </c>
      <c r="G32" s="2">
        <f>MIN('itajuba 01'!$E36,'itajuba 02'!$E36,'itajuba 03'!$E36)</f>
        <v>0</v>
      </c>
      <c r="H32" s="2" t="s">
        <v>97</v>
      </c>
      <c r="I32" s="35" t="s">
        <v>97</v>
      </c>
      <c r="J32" s="35" t="s">
        <v>97</v>
      </c>
      <c r="K32" s="35" t="s">
        <v>97</v>
      </c>
    </row>
    <row r="33" spans="2:11" x14ac:dyDescent="0.25">
      <c r="B33" s="34">
        <f t="shared" si="0"/>
        <v>28</v>
      </c>
      <c r="C33" s="5" t="s">
        <v>200</v>
      </c>
      <c r="D33" s="34" t="s">
        <v>15</v>
      </c>
      <c r="E33" s="2">
        <f>AVERAGE('itajuba 01'!$E37,'itajuba 02'!$E37,'itajuba 03'!$E37)</f>
        <v>30</v>
      </c>
      <c r="F33" s="2">
        <f>MAX('itajuba 01'!$E37,'itajuba 02'!$E37,'itajuba 03'!$E37)</f>
        <v>30</v>
      </c>
      <c r="G33" s="2">
        <f>MIN('itajuba 01'!$E37,'itajuba 02'!$E37,'itajuba 03'!$E37)</f>
        <v>30</v>
      </c>
      <c r="H33" s="2">
        <f>MEDIAN('itajuba 01'!$E37,'itajuba 02'!$E37,'itajuba 03'!$E37)</f>
        <v>30</v>
      </c>
      <c r="I33" s="35">
        <f>AVEDEV('itajuba 01'!$E37,'itajuba 02'!$E37,'itajuba 03'!$E37)</f>
        <v>0</v>
      </c>
      <c r="J33" s="35" t="s">
        <v>97</v>
      </c>
      <c r="K33" s="35" t="s">
        <v>97</v>
      </c>
    </row>
    <row r="34" spans="2:11" x14ac:dyDescent="0.25">
      <c r="B34" s="34">
        <f t="shared" si="0"/>
        <v>29</v>
      </c>
      <c r="C34" s="34" t="s">
        <v>160</v>
      </c>
      <c r="D34" s="34" t="s">
        <v>15</v>
      </c>
      <c r="E34" s="2">
        <f>AVERAGE('itajuba 01'!$E38,'itajuba 02'!$E38,'itajuba 03'!$E38)</f>
        <v>13.5</v>
      </c>
      <c r="F34" s="2">
        <f>MAX('itajuba 01'!$E38,'itajuba 02'!$E38,'itajuba 03'!$E38)</f>
        <v>15</v>
      </c>
      <c r="G34" s="2">
        <f>MIN('itajuba 01'!$E38,'itajuba 02'!$E38,'itajuba 03'!$E38)</f>
        <v>12</v>
      </c>
      <c r="H34" s="2">
        <f>MEDIAN('itajuba 01'!$E38,'itajuba 02'!$E38,'itajuba 03'!$E38)</f>
        <v>13.5</v>
      </c>
      <c r="I34" s="35">
        <f>AVEDEV('itajuba 01'!$E38,'itajuba 02'!$E38,'itajuba 03'!$E38)</f>
        <v>1</v>
      </c>
      <c r="J34" s="35">
        <f>_xlfn.STDEV.S('itajuba 01'!$E38,'itajuba 02'!$E38,'itajuba 03'!$E38)</f>
        <v>1.5</v>
      </c>
      <c r="K34" s="35">
        <f>_xlfn.VAR.S('itajuba 01'!$E38,'itajuba 02'!$E38,'itajuba 03'!$E38)</f>
        <v>2.25</v>
      </c>
    </row>
    <row r="35" spans="2:11" x14ac:dyDescent="0.25">
      <c r="B35" s="34">
        <f t="shared" si="0"/>
        <v>30</v>
      </c>
      <c r="C35" s="34" t="s">
        <v>202</v>
      </c>
      <c r="D35" s="34" t="s">
        <v>15</v>
      </c>
      <c r="E35" s="2">
        <f>AVERAGE('itajuba 01'!$E39,'itajuba 02'!$E39,'itajuba 03'!$E39)</f>
        <v>11.995000000000001</v>
      </c>
      <c r="F35" s="2">
        <f>MAX('itajuba 01'!$E39,'itajuba 02'!$E39,'itajuba 03'!$E39)</f>
        <v>13</v>
      </c>
      <c r="G35" s="2">
        <f>MIN('itajuba 01'!$E39,'itajuba 02'!$E39,'itajuba 03'!$E39)</f>
        <v>10.99</v>
      </c>
      <c r="H35" s="2">
        <f>MEDIAN('itajuba 01'!$E39,'itajuba 02'!$E39,'itajuba 03'!$E39)</f>
        <v>11.995000000000001</v>
      </c>
      <c r="I35" s="35">
        <f>AVEDEV('itajuba 01'!$E39,'itajuba 02'!$E39,'itajuba 03'!$E39)</f>
        <v>1.0049999999999999</v>
      </c>
      <c r="J35" s="35">
        <f>_xlfn.STDEV.S('itajuba 01'!$E39,'itajuba 02'!$E39,'itajuba 03'!$E39)</f>
        <v>1.4212846301849604</v>
      </c>
      <c r="K35" s="35">
        <f>_xlfn.VAR.S('itajuba 01'!$E39,'itajuba 02'!$E39,'itajuba 03'!$E39)</f>
        <v>2.0200499999999995</v>
      </c>
    </row>
    <row r="36" spans="2:11" x14ac:dyDescent="0.25">
      <c r="B36" s="34">
        <f t="shared" si="0"/>
        <v>31</v>
      </c>
      <c r="C36" s="34" t="s">
        <v>203</v>
      </c>
      <c r="D36" s="34" t="s">
        <v>19</v>
      </c>
      <c r="E36" s="2">
        <f>AVERAGE('itajuba 01'!$E40,'itajuba 02'!$E40,'itajuba 03'!$E40)</f>
        <v>19.899999999999999</v>
      </c>
      <c r="F36" s="2">
        <f>MAX('itajuba 01'!$E40,'itajuba 02'!$E40,'itajuba 03'!$E40)</f>
        <v>19.899999999999999</v>
      </c>
      <c r="G36" s="2">
        <f>MIN('itajuba 01'!$E40,'itajuba 02'!$E40,'itajuba 03'!$E40)</f>
        <v>19.899999999999999</v>
      </c>
      <c r="H36" s="2">
        <f>MEDIAN('itajuba 01'!$E40,'itajuba 02'!$E40,'itajuba 03'!$E40)</f>
        <v>19.899999999999999</v>
      </c>
      <c r="I36" s="35">
        <f>AVEDEV('itajuba 01'!$E40,'itajuba 02'!$E40,'itajuba 03'!$E40)</f>
        <v>0</v>
      </c>
      <c r="J36" s="35" t="s">
        <v>97</v>
      </c>
      <c r="K36" s="35" t="s">
        <v>97</v>
      </c>
    </row>
    <row r="37" spans="2:11" x14ac:dyDescent="0.25">
      <c r="B37" s="34">
        <f t="shared" si="0"/>
        <v>32</v>
      </c>
      <c r="C37" s="34" t="s">
        <v>161</v>
      </c>
      <c r="D37" s="34" t="s">
        <v>19</v>
      </c>
      <c r="E37" s="2">
        <f>AVERAGE('itajuba 01'!$E41,'itajuba 02'!$E41,'itajuba 03'!$E41)</f>
        <v>2.8966666666666665</v>
      </c>
      <c r="F37" s="2">
        <f>MAX('itajuba 01'!$E41,'itajuba 02'!$E41,'itajuba 03'!$E41)</f>
        <v>3.19</v>
      </c>
      <c r="G37" s="2">
        <f>MIN('itajuba 01'!$E41,'itajuba 02'!$E41,'itajuba 03'!$E41)</f>
        <v>2.5</v>
      </c>
      <c r="H37" s="2">
        <f>MEDIAN('itajuba 01'!$E41,'itajuba 02'!$E41,'itajuba 03'!$E41)</f>
        <v>3</v>
      </c>
      <c r="I37" s="35">
        <f>AVEDEV('itajuba 01'!$E41,'itajuba 02'!$E41,'itajuba 03'!$E41)</f>
        <v>0.26444444444444448</v>
      </c>
      <c r="J37" s="35">
        <f>_xlfn.STDEV.S('itajuba 01'!$E41,'itajuba 02'!$E41,'itajuba 03'!$E41)</f>
        <v>0.35641735835019778</v>
      </c>
      <c r="K37" s="35">
        <f>_xlfn.VAR.S('itajuba 01'!$E41,'itajuba 02'!$E41,'itajuba 03'!$E41)</f>
        <v>0.1270333333333333</v>
      </c>
    </row>
    <row r="38" spans="2:11" x14ac:dyDescent="0.25">
      <c r="B38" s="34">
        <f t="shared" si="0"/>
        <v>33</v>
      </c>
      <c r="C38" s="34" t="s">
        <v>162</v>
      </c>
      <c r="D38" s="34" t="s">
        <v>19</v>
      </c>
      <c r="E38" s="2">
        <f>AVERAGE('itajuba 01'!$E42,'itajuba 02'!$E42,'itajuba 03'!$E42)</f>
        <v>9.995000000000001</v>
      </c>
      <c r="F38" s="2">
        <f>MAX('itajuba 01'!$E42,'itajuba 02'!$E42,'itajuba 03'!$E42)</f>
        <v>12</v>
      </c>
      <c r="G38" s="2">
        <f>MIN('itajuba 01'!$E42,'itajuba 02'!$E42,'itajuba 03'!$E42)</f>
        <v>7.99</v>
      </c>
      <c r="H38" s="2">
        <f>MEDIAN('itajuba 01'!$E42,'itajuba 02'!$E42,'itajuba 03'!$E42)</f>
        <v>9.995000000000001</v>
      </c>
      <c r="I38" s="35">
        <f>AVEDEV('itajuba 01'!$E42,'itajuba 02'!$E42,'itajuba 03'!$E42)</f>
        <v>2.0049999999999999</v>
      </c>
      <c r="J38" s="35">
        <f>_xlfn.STDEV.S('itajuba 01'!$E42,'itajuba 02'!$E42,'itajuba 03'!$E42)</f>
        <v>2.835498192558052</v>
      </c>
      <c r="K38" s="35">
        <f>_xlfn.VAR.S('itajuba 01'!$E42,'itajuba 02'!$E42,'itajuba 03'!$E42)</f>
        <v>8.0400499999999795</v>
      </c>
    </row>
    <row r="39" spans="2:11" x14ac:dyDescent="0.25">
      <c r="B39" s="34">
        <f t="shared" si="0"/>
        <v>34</v>
      </c>
      <c r="C39" s="34" t="s">
        <v>163</v>
      </c>
      <c r="D39" s="34" t="s">
        <v>19</v>
      </c>
      <c r="E39" s="2">
        <f>AVERAGE('itajuba 01'!$E43,'itajuba 02'!$E43,'itajuba 03'!$E43)</f>
        <v>3.83</v>
      </c>
      <c r="F39" s="2">
        <f>MAX('itajuba 01'!$E43,'itajuba 02'!$E43,'itajuba 03'!$E43)</f>
        <v>5.99</v>
      </c>
      <c r="G39" s="2">
        <f>MIN('itajuba 01'!$E43,'itajuba 02'!$E43,'itajuba 03'!$E43)</f>
        <v>2.5</v>
      </c>
      <c r="H39" s="2">
        <f>MEDIAN('itajuba 01'!$E43,'itajuba 02'!$E43,'itajuba 03'!$E43)</f>
        <v>3</v>
      </c>
      <c r="I39" s="35">
        <f>AVEDEV('itajuba 01'!$E43,'itajuba 02'!$E43,'itajuba 03'!$E43)</f>
        <v>1.4400000000000002</v>
      </c>
      <c r="J39" s="35">
        <f>_xlfn.STDEV.S('itajuba 01'!$E43,'itajuba 02'!$E43,'itajuba 03'!$E43)</f>
        <v>1.8872466717416676</v>
      </c>
      <c r="K39" s="35">
        <f>_xlfn.VAR.S('itajuba 01'!$E43,'itajuba 02'!$E43,'itajuba 03'!$E43)</f>
        <v>3.5617000000000019</v>
      </c>
    </row>
    <row r="40" spans="2:11" x14ac:dyDescent="0.25">
      <c r="B40" s="34">
        <f t="shared" si="0"/>
        <v>35</v>
      </c>
      <c r="C40" s="34" t="s">
        <v>164</v>
      </c>
      <c r="D40" s="34" t="s">
        <v>196</v>
      </c>
      <c r="E40" s="2">
        <f>AVERAGE('itajuba 01'!$E44,'itajuba 02'!$E44,'itajuba 03'!$E44)</f>
        <v>3.9966666666666666</v>
      </c>
      <c r="F40" s="2">
        <f>MAX('itajuba 01'!$E44,'itajuba 02'!$E44,'itajuba 03'!$E44)</f>
        <v>5</v>
      </c>
      <c r="G40" s="2">
        <f>MIN('itajuba 01'!$E44,'itajuba 02'!$E44,'itajuba 03'!$E44)</f>
        <v>3</v>
      </c>
      <c r="H40" s="2">
        <f>MEDIAN('itajuba 01'!$E44,'itajuba 02'!$E44,'itajuba 03'!$E44)</f>
        <v>3.99</v>
      </c>
      <c r="I40" s="35">
        <f>AVEDEV('itajuba 01'!$E44,'itajuba 02'!$E44,'itajuba 03'!$E44)</f>
        <v>0.66888888888888876</v>
      </c>
      <c r="J40" s="35">
        <f>_xlfn.STDEV.S('itajuba 01'!$E44,'itajuba 02'!$E44,'itajuba 03'!$E44)</f>
        <v>1.0000166665277823</v>
      </c>
      <c r="K40" s="35">
        <f>_xlfn.VAR.S('itajuba 01'!$E44,'itajuba 02'!$E44,'itajuba 03'!$E44)</f>
        <v>1.000033333333338</v>
      </c>
    </row>
    <row r="41" spans="2:11" x14ac:dyDescent="0.25">
      <c r="B41" s="34">
        <f t="shared" si="0"/>
        <v>36</v>
      </c>
      <c r="C41" s="34" t="s">
        <v>165</v>
      </c>
      <c r="D41" s="34" t="s">
        <v>19</v>
      </c>
      <c r="E41" s="2">
        <f>AVERAGE('itajuba 01'!$E45,'itajuba 02'!$E45,'itajuba 03'!$E45)</f>
        <v>8.7999999999999989</v>
      </c>
      <c r="F41" s="2">
        <f>MAX('itajuba 01'!$E45,'itajuba 02'!$E45,'itajuba 03'!$E45)</f>
        <v>10.9</v>
      </c>
      <c r="G41" s="2">
        <f>MIN('itajuba 01'!$E45,'itajuba 02'!$E45,'itajuba 03'!$E45)</f>
        <v>7.5</v>
      </c>
      <c r="H41" s="2">
        <f>MEDIAN('itajuba 01'!$E45,'itajuba 02'!$E45,'itajuba 03'!$E45)</f>
        <v>8</v>
      </c>
      <c r="I41" s="35">
        <f>AVEDEV('itajuba 01'!$E45,'itajuba 02'!$E45,'itajuba 03'!$E45)</f>
        <v>1.3999999999999997</v>
      </c>
      <c r="J41" s="35">
        <f>_xlfn.STDEV.S('itajuba 01'!$E45,'itajuba 02'!$E45,'itajuba 03'!$E45)</f>
        <v>1.835755975068587</v>
      </c>
      <c r="K41" s="35">
        <f>_xlfn.VAR.S('itajuba 01'!$E45,'itajuba 02'!$E45,'itajuba 03'!$E45)</f>
        <v>3.3700000000000188</v>
      </c>
    </row>
    <row r="42" spans="2:11" x14ac:dyDescent="0.25">
      <c r="B42" s="34">
        <f t="shared" si="0"/>
        <v>37</v>
      </c>
      <c r="C42" s="34" t="s">
        <v>166</v>
      </c>
      <c r="D42" s="34" t="s">
        <v>19</v>
      </c>
      <c r="E42" s="2">
        <f>AVERAGE('itajuba 01'!$E46,'itajuba 02'!$E46,'itajuba 03'!$E46)</f>
        <v>7.330000000000001</v>
      </c>
      <c r="F42" s="2">
        <f>MAX('itajuba 01'!$E46,'itajuba 02'!$E46,'itajuba 03'!$E46)</f>
        <v>9</v>
      </c>
      <c r="G42" s="2">
        <f>MIN('itajuba 01'!$E46,'itajuba 02'!$E46,'itajuba 03'!$E46)</f>
        <v>4</v>
      </c>
      <c r="H42" s="2">
        <f>MEDIAN('itajuba 01'!$E46,'itajuba 02'!$E46,'itajuba 03'!$E46)</f>
        <v>8.99</v>
      </c>
      <c r="I42" s="35">
        <f>AVEDEV('itajuba 01'!$E46,'itajuba 02'!$E46,'itajuba 03'!$E46)</f>
        <v>2.2199999999999998</v>
      </c>
      <c r="J42" s="35">
        <f>_xlfn.STDEV.S('itajuba 01'!$E46,'itajuba 02'!$E46,'itajuba 03'!$E46)</f>
        <v>2.8838689290604034</v>
      </c>
      <c r="K42" s="35">
        <f>_xlfn.VAR.S('itajuba 01'!$E46,'itajuba 02'!$E46,'itajuba 03'!$E46)</f>
        <v>8.3166999999999973</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32</vt:i4>
      </vt:variant>
    </vt:vector>
  </HeadingPairs>
  <TitlesOfParts>
    <vt:vector size="32" baseType="lpstr">
      <vt:lpstr>DESCRIÇAO_PRODUTOS</vt:lpstr>
      <vt:lpstr>COTACAO_PRODUTOS</vt:lpstr>
      <vt:lpstr>Itajuba_cotacoes</vt:lpstr>
      <vt:lpstr>brazopolis_cotacoes</vt:lpstr>
      <vt:lpstr>cristina_cotacoes</vt:lpstr>
      <vt:lpstr>pouso_alegre_cotacoes</vt:lpstr>
      <vt:lpstr>ouro_fino_cotacoes</vt:lpstr>
      <vt:lpstr>cambui_cotacoes</vt:lpstr>
      <vt:lpstr>ITAJUBA_DADOS</vt:lpstr>
      <vt:lpstr>BRAZOPOLIS_DADOS</vt:lpstr>
      <vt:lpstr>CRISTINA_DADOS</vt:lpstr>
      <vt:lpstr>POUSO_ALEGRE_DADOS</vt:lpstr>
      <vt:lpstr>OURO_FINO_DADOS</vt:lpstr>
      <vt:lpstr>CAMBUI_DADOS</vt:lpstr>
      <vt:lpstr>itajuba 01</vt:lpstr>
      <vt:lpstr>itajuba 02</vt:lpstr>
      <vt:lpstr>itajuba 03</vt:lpstr>
      <vt:lpstr>Brazopolis 01</vt:lpstr>
      <vt:lpstr>Brazopolis 02</vt:lpstr>
      <vt:lpstr>Brazopolis 03</vt:lpstr>
      <vt:lpstr>Cristina 01</vt:lpstr>
      <vt:lpstr>Cristina 02</vt:lpstr>
      <vt:lpstr>Cristina 03</vt:lpstr>
      <vt:lpstr>Ouro Fino 01</vt:lpstr>
      <vt:lpstr>Ouro Fino 02</vt:lpstr>
      <vt:lpstr>Ouro Fino 03</vt:lpstr>
      <vt:lpstr>Pouso Alegre 01</vt:lpstr>
      <vt:lpstr>Pouso Alegre 02</vt:lpstr>
      <vt:lpstr>Pouso Alegre 03</vt:lpstr>
      <vt:lpstr>cambui 01</vt:lpstr>
      <vt:lpstr>cambui 02</vt:lpstr>
      <vt:lpstr>cambui 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dc:creator>
  <cp:lastModifiedBy>Usuario</cp:lastModifiedBy>
  <dcterms:created xsi:type="dcterms:W3CDTF">2016-02-23T19:01:28Z</dcterms:created>
  <dcterms:modified xsi:type="dcterms:W3CDTF">2016-06-22T14:40:30Z</dcterms:modified>
</cp:coreProperties>
</file>