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posta" sheetId="1" r:id="rId4"/>
    <sheet state="visible" name="01.Vigilante_DIURNO" sheetId="2" r:id="rId5"/>
    <sheet state="visible" name="02.Vigilante_NOTURNO" sheetId="3" r:id="rId6"/>
    <sheet state="visible" name="Benefícios" sheetId="4" r:id="rId7"/>
    <sheet state="visible" name="Insumos" sheetId="5" r:id="rId8"/>
  </sheets>
  <definedNames/>
  <calcPr/>
  <extLst>
    <ext uri="GoogleSheetsCustomDataVersion2">
      <go:sheetsCustomData xmlns:go="http://customooxmlschemas.google.com/" r:id="rId9" roundtripDataChecksum="i5zmLwq9IlX01sDRD5EwvaGEhCqnnDFiR5P3CGTD5go="/>
    </ext>
  </extLst>
</workbook>
</file>

<file path=xl/sharedStrings.xml><?xml version="1.0" encoding="utf-8"?>
<sst xmlns="http://schemas.openxmlformats.org/spreadsheetml/2006/main" count="432" uniqueCount="190">
  <si>
    <t>Resumo Valor Estimativo da Contratação</t>
  </si>
  <si>
    <t>Posto</t>
  </si>
  <si>
    <t>Valor Mensal por Empregado</t>
  </si>
  <si>
    <t>Quantidade Empregados Por Posto</t>
  </si>
  <si>
    <t>Valor Mensal do Posto</t>
  </si>
  <si>
    <t>Quantidade de Postos</t>
  </si>
  <si>
    <t>Valor Mensal Estimado por Posto</t>
  </si>
  <si>
    <t>Meses Execução do Serviço</t>
  </si>
  <si>
    <t>Valor Anual do Posto de Serviço</t>
  </si>
  <si>
    <t>Vigilante Diurno</t>
  </si>
  <si>
    <t>Vigilante Noturno</t>
  </si>
  <si>
    <t>TOTAL</t>
  </si>
  <si>
    <t>Identificação da empresa</t>
  </si>
  <si>
    <t>Discriminação dos Serviços</t>
  </si>
  <si>
    <t>A</t>
  </si>
  <si>
    <t>Data de apresentação da proposta</t>
  </si>
  <si>
    <t>B</t>
  </si>
  <si>
    <t>Município</t>
  </si>
  <si>
    <t>Pouso Alegre-MG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</si>
  <si>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</si>
  <si>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</si>
  <si>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</si>
  <si>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</si>
  <si>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</si>
  <si>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</si>
  <si>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</si>
  <si>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</si>
  <si>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Vigilante</t>
  </si>
  <si>
    <t>Dados para composição dos custos referentes à mão de 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</si>
  <si>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</si>
  <si>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</si>
  <si>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</si>
  <si>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</si>
  <si>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</si>
  <si>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</si>
  <si>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</si>
  <si>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</si>
  <si>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 Base</t>
  </si>
  <si>
    <t xml:space="preserve">Adicional Periculosidade </t>
  </si>
  <si>
    <t>TOTAL DO MÓDULO 1</t>
  </si>
  <si>
    <t>MÓDULO 2 – ENCARGOS E BENEFÍCIOS ANUAIS, MENSAIS E DIÁRIOS</t>
  </si>
  <si>
    <t>Submódulo 2.1 - 13º Salário, Férias e Adicional de Férias</t>
  </si>
  <si>
    <r>
      <rPr>
        <rFont val="Calibri"/>
        <color theme="1"/>
        <sz val="10.0"/>
      </rPr>
      <t>13 (Décimo terceiro) salário</t>
    </r>
    <r>
      <rPr>
        <rFont val="Calibri"/>
        <color rgb="FFFF0000"/>
        <sz val="10.0"/>
      </rPr>
      <t xml:space="preserve"> </t>
    </r>
  </si>
  <si>
    <t>Férias e Adicional de Férias</t>
  </si>
  <si>
    <t>TOTAL SUBMÓDULO 2.1</t>
  </si>
  <si>
    <t>Submódulo 2.2 - GPS, FGTS e Outras Contribuições</t>
  </si>
  <si>
    <t xml:space="preserve">INSS  </t>
  </si>
  <si>
    <t xml:space="preserve">Salário Educação </t>
  </si>
  <si>
    <t>SAT (Seguro Acidente de Trabalho)</t>
  </si>
  <si>
    <t>SESC ou SESI</t>
  </si>
  <si>
    <t>E</t>
  </si>
  <si>
    <t xml:space="preserve">SENAI - SENAC </t>
  </si>
  <si>
    <t>F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</si>
  <si>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</si>
  <si>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</si>
  <si>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</si>
  <si>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</si>
  <si>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</si>
  <si>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</si>
  <si>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</si>
  <si>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 xml:space="preserve">Transporte </t>
  </si>
  <si>
    <t>Tíquete-refeição</t>
  </si>
  <si>
    <t>Seguro de Vida em Grupo</t>
  </si>
  <si>
    <t>Auxílio-alimentação</t>
  </si>
  <si>
    <t>Assistência médica</t>
  </si>
  <si>
    <t>Plano odontológico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</si>
  <si>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</si>
  <si>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</si>
  <si>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</si>
  <si>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</si>
  <si>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</si>
  <si>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</si>
  <si>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</si>
  <si>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</si>
  <si>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</si>
  <si>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</si>
  <si>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</si>
  <si>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</si>
  <si>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</si>
  <si>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</si>
  <si>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</si>
  <si>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</si>
  <si>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 xml:space="preserve">Multa do FGTS e Contribuição Social sobre o Aviso Prévio Trabalhado. </t>
  </si>
  <si>
    <t>Custos de rescisão</t>
  </si>
  <si>
    <t>Incidência do Submódulo 2.2 sobre o APT</t>
  </si>
  <si>
    <t>TOTAL DO MÓDULO 3</t>
  </si>
  <si>
    <t>MÓDULO 4 – CUSTO DE REPOSIÇÃO DO PROFISSIONAL AUSENTE</t>
  </si>
  <si>
    <t>Submódulo 4.1 – Substituto nas Ausências Legais</t>
  </si>
  <si>
    <t xml:space="preserve">Substituto nas Férias </t>
  </si>
  <si>
    <t>Substituto nas Ausências Legais</t>
  </si>
  <si>
    <t>Substituto na Licença Paternidade</t>
  </si>
  <si>
    <r>
      <rPr>
        <rFont val="Calibri"/>
        <color theme="1"/>
        <sz val="10.0"/>
      </rPr>
      <t>Substituto na Ausência por Acidente de Trabalho</t>
    </r>
    <r>
      <rPr>
        <rFont val="Calibri"/>
        <color rgb="FFFF0000"/>
        <sz val="10.0"/>
      </rPr>
      <t xml:space="preserve"> </t>
    </r>
  </si>
  <si>
    <t>Substituto no Afastamento Maternidade</t>
  </si>
  <si>
    <t>Incidência do Submódulo 2.2 sobre o Módulo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</si>
  <si>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</si>
  <si>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</si>
  <si>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</si>
  <si>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</si>
  <si>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</si>
  <si>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</si>
  <si>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</si>
  <si>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Ausências Legais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</si>
  <si>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</si>
  <si>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</si>
  <si>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</si>
  <si>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</si>
  <si>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</si>
  <si>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</si>
  <si>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Equipamentos</t>
  </si>
  <si>
    <t>TOTAL DO MÓDULO 5</t>
  </si>
  <si>
    <t>BASE DE CÁLCULO CUSTOS INDIRETOS E LUCRO</t>
  </si>
  <si>
    <t>BASE DE CÁLCULO – TRIBUTOS</t>
  </si>
  <si>
    <t>FATOR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</si>
  <si>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</si>
  <si>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</si>
  <si>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</si>
  <si>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</si>
  <si>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</si>
  <si>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</si>
  <si>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</si>
  <si>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</si>
  <si>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</si>
  <si>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</si>
  <si>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</si>
  <si>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</si>
  <si>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</si>
  <si>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</si>
  <si>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</si>
  <si>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</si>
  <si>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PREÇO TOTAL POR POSTO</t>
  </si>
  <si>
    <t>Adicional Noturno</t>
  </si>
  <si>
    <r>
      <rPr>
        <rFont val="Arial"/>
        <color theme="1"/>
        <sz val="10.0"/>
      </rPr>
      <t>13 (Décimo terceiro) salário</t>
    </r>
    <r>
      <rPr>
        <rFont val="Arial"/>
        <color rgb="FFFF0000"/>
        <sz val="10.0"/>
      </rPr>
      <t xml:space="preserve"> </t>
    </r>
  </si>
  <si>
    <r>
      <rPr>
        <rFont val="Arial"/>
        <color theme="1"/>
        <sz val="10.0"/>
      </rPr>
      <t>Substituto na Ausência por Acidente de Trabalho</t>
    </r>
    <r>
      <rPr>
        <rFont val="Arial"/>
        <color rgb="FFFF0000"/>
        <sz val="10.0"/>
      </rPr>
      <t xml:space="preserve"> </t>
    </r>
  </si>
  <si>
    <t>Vale-transporte</t>
  </si>
  <si>
    <t>Seguro</t>
  </si>
  <si>
    <t>Adicional noturno</t>
  </si>
  <si>
    <t>Dias de trabalho</t>
  </si>
  <si>
    <t>Valor unitário</t>
  </si>
  <si>
    <t>Valor da apólice</t>
  </si>
  <si>
    <t>Valor anual</t>
  </si>
  <si>
    <t>Dias</t>
  </si>
  <si>
    <t>Valor mensal</t>
  </si>
  <si>
    <t>Hora noturna</t>
  </si>
  <si>
    <t>Ida e volta</t>
  </si>
  <si>
    <t>Desconto</t>
  </si>
  <si>
    <t>Cobertura mínima</t>
  </si>
  <si>
    <t>Nº de horas noturnas</t>
  </si>
  <si>
    <t>Multiplicador</t>
  </si>
  <si>
    <t>Nº de horas de trabalho no mês</t>
  </si>
  <si>
    <t>Hora extra</t>
  </si>
  <si>
    <t>Periculosidade</t>
  </si>
  <si>
    <t>Fator</t>
  </si>
  <si>
    <t>Piso salarial</t>
  </si>
  <si>
    <t>Plano Odontológico</t>
  </si>
  <si>
    <t>ITENS 01, 02, 03 (quantidades anuais)</t>
  </si>
  <si>
    <t>ITENS 01, 02</t>
  </si>
  <si>
    <t>UNIFORMES</t>
  </si>
  <si>
    <t>EQUIPAMENTOS</t>
  </si>
  <si>
    <t>ITENS</t>
  </si>
  <si>
    <t>PEÇAS</t>
  </si>
  <si>
    <t>Quantidade</t>
  </si>
  <si>
    <t xml:space="preserve">VALOR UNITÁRIO ANUAL </t>
  </si>
  <si>
    <t>VALOR GLOBAL ANUAL</t>
  </si>
  <si>
    <t>VALOR MENSAL</t>
  </si>
  <si>
    <t>DEPRECIAÇÃO</t>
  </si>
  <si>
    <t>Calça</t>
  </si>
  <si>
    <t>Revólver</t>
  </si>
  <si>
    <t>120 MESES</t>
  </si>
  <si>
    <t>Camisa manga CURTA</t>
  </si>
  <si>
    <t>Fiel</t>
  </si>
  <si>
    <t>60 MESES</t>
  </si>
  <si>
    <t>Camisa manga LONGA</t>
  </si>
  <si>
    <t>Cinto</t>
  </si>
  <si>
    <t>Meia (par)</t>
  </si>
  <si>
    <t>Colete</t>
  </si>
  <si>
    <t>Munição</t>
  </si>
  <si>
    <t xml:space="preserve">12 MESES </t>
  </si>
  <si>
    <t>Sapato</t>
  </si>
  <si>
    <t>Lanterna</t>
  </si>
  <si>
    <t>24 MESES</t>
  </si>
  <si>
    <t>Jaqueta</t>
  </si>
  <si>
    <t>Cassetete</t>
  </si>
  <si>
    <t>Boné</t>
  </si>
  <si>
    <t>Relógio de Ponto</t>
  </si>
  <si>
    <t>Capa de chuva</t>
  </si>
  <si>
    <t>Rádio</t>
  </si>
  <si>
    <t>Crachá</t>
  </si>
  <si>
    <t>Fone</t>
  </si>
  <si>
    <t>Apito</t>
  </si>
  <si>
    <t>Livro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</si>
</sst>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[$R$-416]\ #,##0.00;[RED]\-[$R$-416]\ #,##0.00"/>
    <numFmt numFmtId="165" formatCode="MM/DD/YYYY"/>
    <numFmt numFmtId="166" formatCode="&quot;R$ &quot;#,##0.00\ ;[RED]&quot;(R$ &quot;#,##0.00\)"/>
    <numFmt numFmtId="167" formatCode="* #,##0.00\ ;* \(#,##0.00\);* \-#\ ;@\ "/>
    <numFmt numFmtId="168" formatCode="[$R$ -416]#,##0.00"/>
    <numFmt numFmtId="169" formatCode="HH:MM:SS"/>
    <numFmt numFmtId="170" formatCode="* #,##0.00\ ;* #,##0.00\ ;* \-#\ ;@\ "/>
  </numFmts>
  <fonts count="16">
    <font>
      <sz val="10.0"/>
      <color rgb="FF000000"/>
      <name val="Arial"/>
      <scheme val="minor"/>
    </font>
    <font>
      <b/>
      <sz val="10.0"/>
      <color rgb="FF000000"/>
      <name val="Times New Roman"/>
    </font>
    <font/>
    <font>
      <sz val="10.0"/>
      <color theme="1"/>
      <name val="Arial"/>
    </font>
    <font>
      <sz val="10.0"/>
      <color rgb="FF000000"/>
      <name val="Times New Roman"/>
    </font>
    <font>
      <sz val="10.0"/>
      <color theme="1"/>
      <name val="Calibri"/>
    </font>
    <font>
      <b/>
      <sz val="10.0"/>
      <color theme="1"/>
      <name val="Calibri"/>
    </font>
    <font>
      <sz val="10.0"/>
      <color rgb="FFFFFFFF"/>
      <name val="Calibri"/>
    </font>
    <font>
      <sz val="10.0"/>
      <color rgb="FF0000FF"/>
      <name val="Calibri"/>
    </font>
    <font>
      <sz val="10.0"/>
      <color theme="1"/>
      <name val="Times New Roman"/>
    </font>
    <font>
      <sz val="10.0"/>
      <color rgb="FF000000"/>
      <name val="Calibri"/>
    </font>
    <font>
      <b/>
      <sz val="10.0"/>
      <color theme="1"/>
      <name val="Times New Roman"/>
    </font>
    <font>
      <sz val="10.0"/>
      <color rgb="FFFFFFFF"/>
      <name val="Times New Roman"/>
    </font>
    <font>
      <sz val="10.0"/>
      <color rgb="FF0000FF"/>
      <name val="Times New Roman"/>
    </font>
    <font>
      <b/>
      <sz val="10.0"/>
      <color rgb="FF000000"/>
      <name val="Calibri"/>
    </font>
    <font>
      <color theme="1"/>
      <name val="Calibri"/>
    </font>
  </fonts>
  <fills count="1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F58220"/>
        <bgColor rgb="FFF58220"/>
      </patternFill>
    </fill>
    <fill>
      <patternFill patternType="solid">
        <fgColor rgb="FFFAA61A"/>
        <bgColor rgb="FFFAA61A"/>
      </patternFill>
    </fill>
    <fill>
      <patternFill patternType="solid">
        <fgColor rgb="FFFF9900"/>
        <bgColor rgb="FFFF9900"/>
      </patternFill>
    </fill>
    <fill>
      <patternFill patternType="solid">
        <fgColor rgb="FFFF0000"/>
        <bgColor rgb="FFFF0000"/>
      </patternFill>
    </fill>
    <fill>
      <patternFill patternType="solid">
        <fgColor rgb="FF00AAAD"/>
        <bgColor rgb="FF00AAAD"/>
      </patternFill>
    </fill>
    <fill>
      <patternFill patternType="solid">
        <fgColor rgb="FFFF8000"/>
        <bgColor rgb="FFFF8000"/>
      </patternFill>
    </fill>
    <fill>
      <patternFill patternType="solid">
        <fgColor rgb="FF729FCF"/>
        <bgColor rgb="FF729FCF"/>
      </patternFill>
    </fill>
    <fill>
      <patternFill patternType="solid">
        <fgColor rgb="FF00A65D"/>
        <bgColor rgb="FF00A65D"/>
      </patternFill>
    </fill>
    <fill>
      <patternFill patternType="solid">
        <fgColor rgb="FFCCCCCC"/>
        <bgColor rgb="FFCCCCCC"/>
      </patternFill>
    </fill>
    <fill>
      <patternFill patternType="solid">
        <fgColor rgb="FFEA7500"/>
        <bgColor rgb="FFEA7500"/>
      </patternFill>
    </fill>
  </fills>
  <borders count="22">
    <border/>
    <border>
      <left style="hair">
        <color rgb="FF000000"/>
      </left>
      <top style="hair">
        <color rgb="FF000000"/>
      </top>
    </border>
    <border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left/>
      <right/>
      <top style="thin">
        <color rgb="FF000000"/>
      </top>
      <bottom/>
    </border>
    <border>
      <left/>
      <top style="thin">
        <color rgb="FF000000"/>
      </top>
      <bottom/>
    </border>
    <border>
      <left/>
      <top/>
    </border>
    <border>
      <top/>
    </border>
    <border>
      <left/>
    </border>
    <border>
      <left/>
      <top/>
      <bottom/>
    </border>
    <border>
      <top/>
      <bottom/>
    </border>
  </borders>
  <cellStyleXfs count="1">
    <xf borderId="0" fillId="0" fontId="0" numFmtId="0" applyAlignment="1" applyFont="1"/>
  </cellStyleXfs>
  <cellXfs count="158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vertical="bottom" wrapText="0"/>
    </xf>
    <xf borderId="4" fillId="0" fontId="4" numFmtId="0" xfId="0" applyAlignment="1" applyBorder="1" applyFont="1">
      <alignment horizontal="center" shrinkToFit="0" vertical="center" wrapText="1"/>
    </xf>
    <xf borderId="4" fillId="0" fontId="4" numFmtId="164" xfId="0" applyAlignment="1" applyBorder="1" applyFont="1" applyNumberFormat="1">
      <alignment horizontal="center" shrinkToFit="0" vertical="center" wrapText="0"/>
    </xf>
    <xf borderId="4" fillId="0" fontId="4" numFmtId="0" xfId="0" applyAlignment="1" applyBorder="1" applyFont="1">
      <alignment horizontal="center" shrinkToFit="0" vertical="center" wrapText="0"/>
    </xf>
    <xf borderId="5" fillId="0" fontId="4" numFmtId="0" xfId="0" applyAlignment="1" applyBorder="1" applyFont="1">
      <alignment horizontal="center" shrinkToFit="0" vertical="center" wrapText="0"/>
    </xf>
    <xf borderId="5" fillId="0" fontId="4" numFmtId="164" xfId="0" applyAlignment="1" applyBorder="1" applyFont="1" applyNumberFormat="1">
      <alignment horizontal="center" shrinkToFit="0" vertical="center" wrapText="0"/>
    </xf>
    <xf borderId="5" fillId="2" fontId="4" numFmtId="164" xfId="0" applyAlignment="1" applyBorder="1" applyFill="1" applyFont="1" applyNumberFormat="1">
      <alignment horizontal="center" shrinkToFit="0" vertical="center" wrapText="0"/>
    </xf>
    <xf borderId="6" fillId="0" fontId="2" numFmtId="0" xfId="0" applyBorder="1" applyFont="1"/>
    <xf borderId="0" fillId="2" fontId="3" numFmtId="0" xfId="0" applyAlignment="1" applyFont="1">
      <alignment horizontal="center" shrinkToFit="0" vertical="center" wrapText="0"/>
    </xf>
    <xf borderId="7" fillId="3" fontId="5" numFmtId="0" xfId="0" applyAlignment="1" applyBorder="1" applyFill="1" applyFont="1">
      <alignment horizontal="center" shrinkToFit="0" vertical="center" wrapText="0"/>
    </xf>
    <xf borderId="8" fillId="0" fontId="6" numFmtId="0" xfId="0" applyAlignment="1" applyBorder="1" applyFont="1">
      <alignment horizontal="center" shrinkToFit="0" vertical="center" wrapText="0"/>
    </xf>
    <xf borderId="8" fillId="0" fontId="2" numFmtId="0" xfId="0" applyBorder="1" applyFont="1"/>
    <xf borderId="9" fillId="4" fontId="6" numFmtId="0" xfId="0" applyAlignment="1" applyBorder="1" applyFill="1" applyFont="1">
      <alignment horizontal="center" shrinkToFit="0" vertical="bottom" wrapText="0"/>
    </xf>
    <xf borderId="10" fillId="0" fontId="2" numFmtId="0" xfId="0" applyBorder="1" applyFont="1"/>
    <xf borderId="11" fillId="0" fontId="2" numFmtId="0" xfId="0" applyBorder="1" applyFont="1"/>
    <xf borderId="4" fillId="0" fontId="5" numFmtId="0" xfId="0" applyAlignment="1" applyBorder="1" applyFont="1">
      <alignment horizontal="center" shrinkToFit="0" vertical="bottom" wrapText="0"/>
    </xf>
    <xf borderId="9" fillId="0" fontId="5" numFmtId="0" xfId="0" applyAlignment="1" applyBorder="1" applyFont="1">
      <alignment horizontal="center" shrinkToFit="0" vertical="bottom" wrapText="0"/>
    </xf>
    <xf borderId="4" fillId="0" fontId="5" numFmtId="165" xfId="0" applyAlignment="1" applyBorder="1" applyFont="1" applyNumberFormat="1">
      <alignment horizontal="center" shrinkToFit="0" vertical="bottom" wrapText="0"/>
    </xf>
    <xf borderId="0" fillId="0" fontId="6" numFmtId="0" xfId="0" applyAlignment="1" applyFont="1">
      <alignment horizontal="center" shrinkToFit="0" vertical="center" wrapText="0"/>
    </xf>
    <xf borderId="0" fillId="0" fontId="5" numFmtId="0" xfId="0" applyAlignment="1" applyFont="1">
      <alignment horizontal="center" shrinkToFit="0" vertical="bottom" wrapText="0"/>
    </xf>
    <xf borderId="0" fillId="0" fontId="7" numFmtId="0" xfId="0" applyAlignment="1" applyFont="1">
      <alignment horizontal="center" shrinkToFit="0" vertical="bottom" wrapText="0"/>
    </xf>
    <xf borderId="0" fillId="0" fontId="5" numFmtId="0" xfId="0" applyAlignment="1" applyFont="1">
      <alignment horizontal="center" shrinkToFit="0" vertical="center" wrapText="0"/>
    </xf>
    <xf borderId="0" fillId="0" fontId="5" numFmtId="164" xfId="0" applyAlignment="1" applyFont="1" applyNumberFormat="1">
      <alignment horizontal="center" shrinkToFit="0" vertical="center" wrapText="0"/>
    </xf>
    <xf borderId="4" fillId="5" fontId="5" numFmtId="166" xfId="0" applyAlignment="1" applyBorder="1" applyFill="1" applyFont="1" applyNumberFormat="1">
      <alignment horizontal="center" shrinkToFit="0" vertical="bottom" wrapText="0"/>
    </xf>
    <xf borderId="4" fillId="0" fontId="6" numFmtId="0" xfId="0" applyAlignment="1" applyBorder="1" applyFont="1">
      <alignment horizontal="center" shrinkToFit="0" vertical="bottom" wrapText="0"/>
    </xf>
    <xf borderId="9" fillId="0" fontId="6" numFmtId="0" xfId="0" applyAlignment="1" applyBorder="1" applyFont="1">
      <alignment horizontal="center" shrinkToFit="0" vertical="bottom" wrapText="0"/>
    </xf>
    <xf borderId="4" fillId="0" fontId="5" numFmtId="164" xfId="0" applyAlignment="1" applyBorder="1" applyFont="1" applyNumberFormat="1">
      <alignment horizontal="center" shrinkToFit="0" vertical="bottom" wrapText="0"/>
    </xf>
    <xf borderId="0" fillId="0" fontId="5" numFmtId="2" xfId="0" applyAlignment="1" applyFont="1" applyNumberFormat="1">
      <alignment horizontal="center" shrinkToFit="0" vertical="center" wrapText="0"/>
    </xf>
    <xf borderId="4" fillId="0" fontId="5" numFmtId="10" xfId="0" applyAlignment="1" applyBorder="1" applyFont="1" applyNumberFormat="1">
      <alignment horizontal="center" shrinkToFit="0" vertical="bottom" wrapText="0"/>
    </xf>
    <xf borderId="4" fillId="6" fontId="6" numFmtId="164" xfId="0" applyAlignment="1" applyBorder="1" applyFill="1" applyFont="1" applyNumberForma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6" numFmtId="2" xfId="0" applyAlignment="1" applyFont="1" applyNumberFormat="1">
      <alignment horizontal="center" shrinkToFit="0" vertical="bottom" wrapText="0"/>
    </xf>
    <xf borderId="0" fillId="0" fontId="5" numFmtId="10" xfId="0" applyAlignment="1" applyFont="1" applyNumberFormat="1">
      <alignment horizontal="center" shrinkToFit="0" vertical="center" wrapText="0"/>
    </xf>
    <xf borderId="4" fillId="0" fontId="6" numFmtId="10" xfId="0" applyAlignment="1" applyBorder="1" applyFont="1" applyNumberFormat="1">
      <alignment horizontal="center" shrinkToFit="0" vertical="bottom" wrapText="0"/>
    </xf>
    <xf borderId="12" fillId="0" fontId="6" numFmtId="0" xfId="0" applyAlignment="1" applyBorder="1" applyFont="1">
      <alignment horizontal="center" shrinkToFit="0" vertical="center" wrapText="0"/>
    </xf>
    <xf borderId="12" fillId="0" fontId="6" numFmtId="0" xfId="0" applyAlignment="1" applyBorder="1" applyFont="1">
      <alignment horizontal="center" shrinkToFit="0" vertical="bottom" wrapText="0"/>
    </xf>
    <xf borderId="12" fillId="0" fontId="6" numFmtId="10" xfId="0" applyAlignment="1" applyBorder="1" applyFont="1" applyNumberFormat="1">
      <alignment horizontal="center" shrinkToFit="0" vertical="bottom" wrapText="0"/>
    </xf>
    <xf borderId="12" fillId="0" fontId="6" numFmtId="167" xfId="0" applyAlignment="1" applyBorder="1" applyFont="1" applyNumberFormat="1">
      <alignment horizontal="center" shrinkToFit="0" vertical="bottom" wrapText="0"/>
    </xf>
    <xf borderId="0" fillId="0" fontId="6" numFmtId="10" xfId="0" applyAlignment="1" applyFont="1" applyNumberFormat="1">
      <alignment horizontal="center" shrinkToFit="0" vertical="bottom" wrapText="0"/>
    </xf>
    <xf borderId="7" fillId="7" fontId="6" numFmtId="167" xfId="0" applyAlignment="1" applyBorder="1" applyFill="1" applyFont="1" applyNumberFormat="1">
      <alignment horizontal="center" shrinkToFit="0" vertical="bottom" wrapText="0"/>
    </xf>
    <xf borderId="4" fillId="8" fontId="5" numFmtId="10" xfId="0" applyAlignment="1" applyBorder="1" applyFill="1" applyFont="1" applyNumberFormat="1">
      <alignment horizontal="center" shrinkToFit="0" vertical="bottom" wrapText="0"/>
    </xf>
    <xf borderId="0" fillId="0" fontId="6" numFmtId="167" xfId="0" applyAlignment="1" applyFont="1" applyNumberFormat="1">
      <alignment horizontal="center" shrinkToFit="0" vertical="bottom" wrapText="0"/>
    </xf>
    <xf borderId="7" fillId="3" fontId="8" numFmtId="0" xfId="0" applyAlignment="1" applyBorder="1" applyFont="1">
      <alignment horizontal="center" shrinkToFit="0" vertical="center" wrapText="0"/>
    </xf>
    <xf borderId="4" fillId="0" fontId="9" numFmtId="168" xfId="0" applyAlignment="1" applyBorder="1" applyFont="1" applyNumberFormat="1">
      <alignment horizontal="center" shrinkToFit="0" vertical="bottom" wrapText="0"/>
    </xf>
    <xf borderId="0" fillId="0" fontId="8" numFmtId="0" xfId="0" applyAlignment="1" applyFont="1">
      <alignment horizontal="center" shrinkToFit="0" vertical="center" wrapText="0"/>
    </xf>
    <xf borderId="4" fillId="8" fontId="5" numFmtId="164" xfId="0" applyAlignment="1" applyBorder="1" applyFont="1" applyNumberFormat="1">
      <alignment horizontal="center" shrinkToFit="0" vertical="bottom" wrapText="0"/>
    </xf>
    <xf borderId="0" fillId="0" fontId="5" numFmtId="167" xfId="0" applyAlignment="1" applyFont="1" applyNumberFormat="1">
      <alignment horizontal="center" shrinkToFit="0" vertical="center" wrapText="0"/>
    </xf>
    <xf borderId="9" fillId="0" fontId="5" numFmtId="0" xfId="0" applyAlignment="1" applyBorder="1" applyFont="1">
      <alignment horizontal="center" shrinkToFit="0" vertical="center" wrapText="0"/>
    </xf>
    <xf borderId="0" fillId="0" fontId="10" numFmtId="164" xfId="0" applyAlignment="1" applyFont="1" applyNumberFormat="1">
      <alignment horizontal="center" shrinkToFit="0" vertical="center" wrapText="0"/>
    </xf>
    <xf borderId="13" fillId="3" fontId="6" numFmtId="0" xfId="0" applyAlignment="1" applyBorder="1" applyFont="1">
      <alignment horizontal="center" shrinkToFit="0" vertical="bottom" wrapText="0"/>
    </xf>
    <xf borderId="14" fillId="0" fontId="2" numFmtId="0" xfId="0" applyBorder="1" applyFont="1"/>
    <xf borderId="7" fillId="5" fontId="6" numFmtId="167" xfId="0" applyAlignment="1" applyBorder="1" applyFont="1" applyNumberFormat="1">
      <alignment horizontal="center" shrinkToFit="0" vertical="bottom" wrapText="0"/>
    </xf>
    <xf borderId="12" fillId="0" fontId="6" numFmtId="0" xfId="0" applyAlignment="1" applyBorder="1" applyFont="1">
      <alignment horizontal="center" shrinkToFit="0" vertical="bottom" wrapText="1"/>
    </xf>
    <xf borderId="12" fillId="0" fontId="2" numFmtId="0" xfId="0" applyBorder="1" applyFont="1"/>
    <xf borderId="4" fillId="0" fontId="5" numFmtId="167" xfId="0" applyAlignment="1" applyBorder="1" applyFont="1" applyNumberFormat="1">
      <alignment horizontal="center" shrinkToFit="0" vertical="bottom" wrapText="0"/>
    </xf>
    <xf borderId="4" fillId="0" fontId="6" numFmtId="167" xfId="0" applyAlignment="1" applyBorder="1" applyFont="1" applyNumberFormat="1">
      <alignment horizontal="center" shrinkToFit="0" vertical="bottom" wrapText="0"/>
    </xf>
    <xf borderId="12" fillId="0" fontId="6" numFmtId="0" xfId="0" applyAlignment="1" applyBorder="1" applyFont="1">
      <alignment horizontal="center" shrinkToFit="0" vertical="center" wrapText="1"/>
    </xf>
    <xf borderId="15" fillId="9" fontId="6" numFmtId="164" xfId="0" applyAlignment="1" applyBorder="1" applyFill="1" applyFont="1" applyNumberFormat="1">
      <alignment horizontal="center" shrinkToFit="0" vertical="bottom" wrapText="1"/>
    </xf>
    <xf borderId="12" fillId="0" fontId="6" numFmtId="10" xfId="0" applyAlignment="1" applyBorder="1" applyFont="1" applyNumberFormat="1">
      <alignment horizontal="center" shrinkToFit="0" vertical="bottom" wrapText="1"/>
    </xf>
    <xf borderId="16" fillId="9" fontId="6" numFmtId="164" xfId="0" applyAlignment="1" applyBorder="1" applyFont="1" applyNumberFormat="1">
      <alignment horizontal="center" shrinkToFit="0" vertical="center" wrapText="1"/>
    </xf>
    <xf borderId="0" fillId="0" fontId="5" numFmtId="164" xfId="0" applyAlignment="1" applyFont="1" applyNumberFormat="1">
      <alignment horizontal="center" shrinkToFit="0" vertical="bottom" wrapText="0"/>
    </xf>
    <xf borderId="4" fillId="10" fontId="5" numFmtId="10" xfId="0" applyAlignment="1" applyBorder="1" applyFill="1" applyFont="1" applyNumberFormat="1">
      <alignment horizontal="center" shrinkToFit="0" vertical="bottom" wrapText="0"/>
    </xf>
    <xf borderId="4" fillId="5" fontId="6" numFmtId="164" xfId="0" applyAlignment="1" applyBorder="1" applyFont="1" applyNumberFormat="1">
      <alignment horizontal="center" shrinkToFit="0" vertical="bottom" wrapText="0"/>
    </xf>
    <xf borderId="9" fillId="0" fontId="6" numFmtId="0" xfId="0" applyAlignment="1" applyBorder="1" applyFont="1">
      <alignment horizontal="center" shrinkToFit="0" vertical="center" wrapText="0"/>
    </xf>
    <xf borderId="0" fillId="0" fontId="5" numFmtId="2" xfId="0" applyAlignment="1" applyFont="1" applyNumberFormat="1">
      <alignment horizontal="center" shrinkToFit="0" vertical="bottom" wrapText="0"/>
    </xf>
    <xf borderId="17" fillId="3" fontId="5" numFmtId="10" xfId="0" applyAlignment="1" applyBorder="1" applyFont="1" applyNumberFormat="1">
      <alignment horizontal="center" shrinkToFit="0" vertical="center" wrapText="0"/>
    </xf>
    <xf borderId="18" fillId="0" fontId="2" numFmtId="0" xfId="0" applyBorder="1" applyFont="1"/>
    <xf borderId="19" fillId="0" fontId="2" numFmtId="0" xfId="0" applyBorder="1" applyFont="1"/>
    <xf borderId="7" fillId="3" fontId="9" numFmtId="0" xfId="0" applyAlignment="1" applyBorder="1" applyFont="1">
      <alignment horizontal="center" shrinkToFit="0" vertical="center" wrapText="0"/>
    </xf>
    <xf borderId="8" fillId="0" fontId="11" numFmtId="0" xfId="0" applyAlignment="1" applyBorder="1" applyFont="1">
      <alignment horizontal="center" shrinkToFit="0" vertical="center" wrapText="0"/>
    </xf>
    <xf borderId="9" fillId="4" fontId="11" numFmtId="0" xfId="0" applyAlignment="1" applyBorder="1" applyFont="1">
      <alignment horizontal="center" shrinkToFit="0" vertical="bottom" wrapText="0"/>
    </xf>
    <xf borderId="4" fillId="0" fontId="9" numFmtId="0" xfId="0" applyAlignment="1" applyBorder="1" applyFont="1">
      <alignment horizontal="center" shrinkToFit="0" vertical="bottom" wrapText="0"/>
    </xf>
    <xf borderId="9" fillId="0" fontId="9" numFmtId="0" xfId="0" applyAlignment="1" applyBorder="1" applyFont="1">
      <alignment horizontal="center" shrinkToFit="0" vertical="bottom" wrapText="0"/>
    </xf>
    <xf borderId="4" fillId="0" fontId="9" numFmtId="165" xfId="0" applyAlignment="1" applyBorder="1" applyFont="1" applyNumberFormat="1">
      <alignment horizontal="center" shrinkToFit="0" vertical="bottom" wrapText="0"/>
    </xf>
    <xf borderId="0" fillId="0" fontId="11" numFmtId="0" xfId="0" applyAlignment="1" applyFont="1">
      <alignment horizontal="center" shrinkToFit="0" vertical="center" wrapText="0"/>
    </xf>
    <xf borderId="0" fillId="0" fontId="9" numFmtId="0" xfId="0" applyAlignment="1" applyFont="1">
      <alignment horizontal="center" shrinkToFit="0" vertical="bottom" wrapText="0"/>
    </xf>
    <xf borderId="0" fillId="0" fontId="12" numFmtId="0" xfId="0" applyAlignment="1" applyFont="1">
      <alignment horizontal="center" shrinkToFit="0" vertical="bottom" wrapText="0"/>
    </xf>
    <xf borderId="0" fillId="0" fontId="9" numFmtId="0" xfId="0" applyAlignment="1" applyFont="1">
      <alignment horizontal="center" shrinkToFit="0" vertical="center" wrapText="0"/>
    </xf>
    <xf borderId="0" fillId="0" fontId="9" numFmtId="164" xfId="0" applyAlignment="1" applyFont="1" applyNumberFormat="1">
      <alignment horizontal="center" shrinkToFit="0" vertical="center" wrapText="0"/>
    </xf>
    <xf borderId="4" fillId="5" fontId="9" numFmtId="166" xfId="0" applyAlignment="1" applyBorder="1" applyFont="1" applyNumberFormat="1">
      <alignment horizontal="center" shrinkToFit="0" vertical="bottom" wrapText="0"/>
    </xf>
    <xf borderId="4" fillId="0" fontId="11" numFmtId="0" xfId="0" applyAlignment="1" applyBorder="1" applyFont="1">
      <alignment horizontal="center" shrinkToFit="0" vertical="bottom" wrapText="0"/>
    </xf>
    <xf borderId="9" fillId="0" fontId="11" numFmtId="0" xfId="0" applyAlignment="1" applyBorder="1" applyFont="1">
      <alignment horizontal="center" shrinkToFit="0" vertical="bottom" wrapText="0"/>
    </xf>
    <xf borderId="4" fillId="0" fontId="9" numFmtId="164" xfId="0" applyAlignment="1" applyBorder="1" applyFont="1" applyNumberFormat="1">
      <alignment horizontal="center" shrinkToFit="0" vertical="bottom" wrapText="0"/>
    </xf>
    <xf borderId="0" fillId="0" fontId="9" numFmtId="2" xfId="0" applyAlignment="1" applyFont="1" applyNumberFormat="1">
      <alignment horizontal="center" shrinkToFit="0" vertical="center" wrapText="0"/>
    </xf>
    <xf borderId="4" fillId="0" fontId="9" numFmtId="10" xfId="0" applyAlignment="1" applyBorder="1" applyFont="1" applyNumberFormat="1">
      <alignment horizontal="center" shrinkToFit="0" vertical="bottom" wrapText="0"/>
    </xf>
    <xf borderId="4" fillId="6" fontId="11" numFmtId="164" xfId="0" applyAlignment="1" applyBorder="1" applyFont="1" applyNumberFormat="1">
      <alignment horizontal="center" shrinkToFit="0" vertical="bottom" wrapText="0"/>
    </xf>
    <xf borderId="0" fillId="0" fontId="11" numFmtId="0" xfId="0" applyAlignment="1" applyFont="1">
      <alignment horizontal="center" shrinkToFit="0" vertical="bottom" wrapText="0"/>
    </xf>
    <xf borderId="0" fillId="0" fontId="11" numFmtId="2" xfId="0" applyAlignment="1" applyFont="1" applyNumberFormat="1">
      <alignment horizontal="center" shrinkToFit="0" vertical="bottom" wrapText="0"/>
    </xf>
    <xf borderId="9" fillId="0" fontId="3" numFmtId="0" xfId="0" applyAlignment="1" applyBorder="1" applyFont="1">
      <alignment horizontal="center" shrinkToFit="0" vertical="bottom" wrapText="0"/>
    </xf>
    <xf borderId="0" fillId="0" fontId="9" numFmtId="10" xfId="0" applyAlignment="1" applyFont="1" applyNumberFormat="1">
      <alignment horizontal="center" shrinkToFit="0" vertical="center" wrapText="0"/>
    </xf>
    <xf borderId="4" fillId="0" fontId="11" numFmtId="10" xfId="0" applyAlignment="1" applyBorder="1" applyFont="1" applyNumberFormat="1">
      <alignment horizontal="center" shrinkToFit="0" vertical="bottom" wrapText="0"/>
    </xf>
    <xf borderId="12" fillId="0" fontId="11" numFmtId="0" xfId="0" applyAlignment="1" applyBorder="1" applyFont="1">
      <alignment horizontal="center" shrinkToFit="0" vertical="center" wrapText="0"/>
    </xf>
    <xf borderId="12" fillId="0" fontId="11" numFmtId="0" xfId="0" applyAlignment="1" applyBorder="1" applyFont="1">
      <alignment horizontal="center" shrinkToFit="0" vertical="bottom" wrapText="0"/>
    </xf>
    <xf borderId="12" fillId="0" fontId="11" numFmtId="10" xfId="0" applyAlignment="1" applyBorder="1" applyFont="1" applyNumberFormat="1">
      <alignment horizontal="center" shrinkToFit="0" vertical="bottom" wrapText="0"/>
    </xf>
    <xf borderId="12" fillId="0" fontId="11" numFmtId="167" xfId="0" applyAlignment="1" applyBorder="1" applyFont="1" applyNumberFormat="1">
      <alignment horizontal="center" shrinkToFit="0" vertical="bottom" wrapText="0"/>
    </xf>
    <xf borderId="0" fillId="0" fontId="11" numFmtId="10" xfId="0" applyAlignment="1" applyFont="1" applyNumberFormat="1">
      <alignment horizontal="center" shrinkToFit="0" vertical="bottom" wrapText="0"/>
    </xf>
    <xf borderId="7" fillId="7" fontId="11" numFmtId="167" xfId="0" applyAlignment="1" applyBorder="1" applyFont="1" applyNumberFormat="1">
      <alignment shrinkToFit="0" vertical="bottom" wrapText="0"/>
    </xf>
    <xf borderId="4" fillId="8" fontId="9" numFmtId="10" xfId="0" applyAlignment="1" applyBorder="1" applyFont="1" applyNumberFormat="1">
      <alignment horizontal="center" shrinkToFit="0" vertical="bottom" wrapText="0"/>
    </xf>
    <xf borderId="0" fillId="0" fontId="11" numFmtId="167" xfId="0" applyAlignment="1" applyFont="1" applyNumberFormat="1">
      <alignment horizontal="center" shrinkToFit="0" vertical="bottom" wrapText="0"/>
    </xf>
    <xf borderId="7" fillId="3" fontId="13" numFmtId="0" xfId="0" applyAlignment="1" applyBorder="1" applyFont="1">
      <alignment horizontal="center" shrinkToFit="0" vertical="center" wrapText="0"/>
    </xf>
    <xf borderId="0" fillId="0" fontId="13" numFmtId="0" xfId="0" applyAlignment="1" applyFont="1">
      <alignment horizontal="center" shrinkToFit="0" vertical="center" wrapText="0"/>
    </xf>
    <xf borderId="4" fillId="8" fontId="9" numFmtId="164" xfId="0" applyAlignment="1" applyBorder="1" applyFont="1" applyNumberFormat="1">
      <alignment horizontal="center" shrinkToFit="0" vertical="bottom" wrapText="0"/>
    </xf>
    <xf borderId="0" fillId="0" fontId="9" numFmtId="167" xfId="0" applyAlignment="1" applyFont="1" applyNumberFormat="1">
      <alignment horizontal="center" shrinkToFit="0" vertical="center" wrapText="0"/>
    </xf>
    <xf borderId="0" fillId="0" fontId="4" numFmtId="164" xfId="0" applyAlignment="1" applyFont="1" applyNumberFormat="1">
      <alignment horizontal="center" shrinkToFit="0" vertical="center" wrapText="0"/>
    </xf>
    <xf borderId="13" fillId="3" fontId="11" numFmtId="0" xfId="0" applyAlignment="1" applyBorder="1" applyFont="1">
      <alignment horizontal="center" shrinkToFit="0" vertical="bottom" wrapText="0"/>
    </xf>
    <xf borderId="9" fillId="0" fontId="9" numFmtId="0" xfId="0" applyAlignment="1" applyBorder="1" applyFont="1">
      <alignment horizontal="center" shrinkToFit="0" vertical="center" wrapText="0"/>
    </xf>
    <xf borderId="7" fillId="5" fontId="11" numFmtId="167" xfId="0" applyAlignment="1" applyBorder="1" applyFont="1" applyNumberFormat="1">
      <alignment horizontal="center" shrinkToFit="0" vertical="bottom" wrapText="0"/>
    </xf>
    <xf borderId="12" fillId="0" fontId="11" numFmtId="0" xfId="0" applyAlignment="1" applyBorder="1" applyFont="1">
      <alignment horizontal="center" shrinkToFit="0" vertical="bottom" wrapText="1"/>
    </xf>
    <xf borderId="4" fillId="0" fontId="9" numFmtId="167" xfId="0" applyAlignment="1" applyBorder="1" applyFont="1" applyNumberFormat="1">
      <alignment horizontal="center" shrinkToFit="0" vertical="bottom" wrapText="0"/>
    </xf>
    <xf borderId="4" fillId="0" fontId="11" numFmtId="167" xfId="0" applyAlignment="1" applyBorder="1" applyFont="1" applyNumberFormat="1">
      <alignment horizontal="center" shrinkToFit="0" vertical="bottom" wrapText="0"/>
    </xf>
    <xf borderId="12" fillId="0" fontId="11" numFmtId="0" xfId="0" applyAlignment="1" applyBorder="1" applyFont="1">
      <alignment horizontal="center" shrinkToFit="0" vertical="center" wrapText="1"/>
    </xf>
    <xf borderId="15" fillId="9" fontId="11" numFmtId="164" xfId="0" applyAlignment="1" applyBorder="1" applyFont="1" applyNumberFormat="1">
      <alignment horizontal="center" shrinkToFit="0" vertical="bottom" wrapText="1"/>
    </xf>
    <xf borderId="12" fillId="0" fontId="11" numFmtId="10" xfId="0" applyAlignment="1" applyBorder="1" applyFont="1" applyNumberFormat="1">
      <alignment horizontal="center" shrinkToFit="0" vertical="bottom" wrapText="1"/>
    </xf>
    <xf borderId="16" fillId="9" fontId="11" numFmtId="164" xfId="0" applyAlignment="1" applyBorder="1" applyFont="1" applyNumberFormat="1">
      <alignment horizontal="center" shrinkToFit="0" vertical="center" wrapText="1"/>
    </xf>
    <xf borderId="0" fillId="0" fontId="9" numFmtId="164" xfId="0" applyAlignment="1" applyFont="1" applyNumberFormat="1">
      <alignment horizontal="center" shrinkToFit="0" vertical="bottom" wrapText="0"/>
    </xf>
    <xf borderId="4" fillId="10" fontId="9" numFmtId="10" xfId="0" applyAlignment="1" applyBorder="1" applyFont="1" applyNumberFormat="1">
      <alignment horizontal="center" shrinkToFit="0" vertical="bottom" wrapText="0"/>
    </xf>
    <xf borderId="4" fillId="5" fontId="11" numFmtId="164" xfId="0" applyAlignment="1" applyBorder="1" applyFont="1" applyNumberFormat="1">
      <alignment horizontal="center" shrinkToFit="0" vertical="bottom" wrapText="0"/>
    </xf>
    <xf borderId="9" fillId="0" fontId="11" numFmtId="0" xfId="0" applyAlignment="1" applyBorder="1" applyFont="1">
      <alignment horizontal="center" shrinkToFit="0" vertical="center" wrapText="0"/>
    </xf>
    <xf borderId="0" fillId="0" fontId="9" numFmtId="2" xfId="0" applyAlignment="1" applyFont="1" applyNumberFormat="1">
      <alignment horizontal="center" shrinkToFit="0" vertical="bottom" wrapText="0"/>
    </xf>
    <xf borderId="17" fillId="3" fontId="9" numFmtId="10" xfId="0" applyAlignment="1" applyBorder="1" applyFont="1" applyNumberFormat="1">
      <alignment horizontal="center" shrinkToFit="0" vertical="center" wrapText="0"/>
    </xf>
    <xf borderId="20" fillId="11" fontId="5" numFmtId="0" xfId="0" applyAlignment="1" applyBorder="1" applyFill="1" applyFont="1">
      <alignment horizontal="center" shrinkToFit="0" vertical="center" wrapText="0"/>
    </xf>
    <xf borderId="21" fillId="0" fontId="2" numFmtId="0" xfId="0" applyBorder="1" applyFont="1"/>
    <xf borderId="7" fillId="2" fontId="5" numFmtId="164" xfId="0" applyAlignment="1" applyBorder="1" applyFont="1" applyNumberFormat="1">
      <alignment horizontal="center" shrinkToFit="0" vertical="bottom" wrapText="0"/>
    </xf>
    <xf borderId="0" fillId="2" fontId="5" numFmtId="168" xfId="0" applyAlignment="1" applyFont="1" applyNumberFormat="1">
      <alignment horizontal="center" shrinkToFit="0" vertical="bottom" wrapText="0"/>
    </xf>
    <xf borderId="0" fillId="0" fontId="5" numFmtId="10" xfId="0" applyAlignment="1" applyFont="1" applyNumberFormat="1">
      <alignment horizontal="center" shrinkToFit="0" vertical="bottom" wrapText="0"/>
    </xf>
    <xf borderId="0" fillId="2" fontId="5" numFmtId="0" xfId="0" applyAlignment="1" applyFont="1">
      <alignment horizontal="center" shrinkToFit="0" vertical="center" wrapText="0"/>
    </xf>
    <xf borderId="20" fillId="2" fontId="5" numFmtId="164" xfId="0" applyAlignment="1" applyBorder="1" applyFont="1" applyNumberFormat="1">
      <alignment horizontal="center" shrinkToFit="0" vertical="center" wrapText="0"/>
    </xf>
    <xf borderId="0" fillId="0" fontId="5" numFmtId="4" xfId="0" applyAlignment="1" applyFont="1" applyNumberFormat="1">
      <alignment horizontal="center" shrinkToFit="0" vertical="bottom" wrapText="0"/>
    </xf>
    <xf borderId="0" fillId="0" fontId="5" numFmtId="169" xfId="0" applyAlignment="1" applyFont="1" applyNumberFormat="1">
      <alignment horizontal="center" shrinkToFit="0" vertical="bottom" wrapText="0"/>
    </xf>
    <xf borderId="0" fillId="2" fontId="5" numFmtId="0" xfId="0" applyAlignment="1" applyFont="1">
      <alignment horizontal="center" shrinkToFit="0" vertical="bottom" wrapText="0"/>
    </xf>
    <xf borderId="0" fillId="2" fontId="5" numFmtId="10" xfId="0" applyAlignment="1" applyFont="1" applyNumberFormat="1">
      <alignment horizontal="center" shrinkToFit="0" vertical="center" wrapText="0"/>
    </xf>
    <xf borderId="9" fillId="11" fontId="14" numFmtId="0" xfId="0" applyAlignment="1" applyBorder="1" applyFont="1">
      <alignment horizontal="center" shrinkToFit="0" vertical="center" wrapText="1"/>
    </xf>
    <xf borderId="10" fillId="3" fontId="1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9" fillId="12" fontId="14" numFmtId="0" xfId="0" applyAlignment="1" applyBorder="1" applyFill="1" applyFont="1">
      <alignment horizontal="center" shrinkToFit="0" vertical="center" wrapText="1"/>
    </xf>
    <xf borderId="4" fillId="4" fontId="14" numFmtId="0" xfId="0" applyAlignment="1" applyBorder="1" applyFont="1">
      <alignment horizontal="center" shrinkToFit="0" vertical="center" wrapText="1"/>
    </xf>
    <xf borderId="4" fillId="4" fontId="14" numFmtId="170" xfId="0" applyAlignment="1" applyBorder="1" applyFont="1" applyNumberFormat="1">
      <alignment horizontal="center" shrinkToFit="0" vertical="center" wrapText="1"/>
    </xf>
    <xf borderId="0" fillId="0" fontId="6" numFmtId="0" xfId="0" applyAlignment="1" applyFont="1">
      <alignment horizontal="center" shrinkToFit="0" vertical="center" wrapText="1"/>
    </xf>
    <xf borderId="4" fillId="13" fontId="6" numFmtId="0" xfId="0" applyAlignment="1" applyBorder="1" applyFill="1" applyFont="1">
      <alignment horizontal="center" shrinkToFit="0" vertical="center" wrapText="1"/>
    </xf>
    <xf borderId="4" fillId="0" fontId="10" numFmtId="0" xfId="0" applyAlignment="1" applyBorder="1" applyFont="1">
      <alignment horizontal="center" shrinkToFit="0" vertical="center" wrapText="1"/>
    </xf>
    <xf borderId="4" fillId="5" fontId="10" numFmtId="0" xfId="0" applyAlignment="1" applyBorder="1" applyFont="1">
      <alignment horizontal="center" shrinkToFit="0" vertical="center" wrapText="1"/>
    </xf>
    <xf borderId="4" fillId="8" fontId="10" numFmtId="168" xfId="0" applyAlignment="1" applyBorder="1" applyFont="1" applyNumberFormat="1">
      <alignment horizontal="center" shrinkToFit="0" vertical="center" wrapText="1"/>
    </xf>
    <xf borderId="4" fillId="0" fontId="10" numFmtId="168" xfId="0" applyAlignment="1" applyBorder="1" applyFont="1" applyNumberFormat="1">
      <alignment horizontal="center" shrinkToFit="0" vertical="center" wrapText="1"/>
    </xf>
    <xf borderId="4" fillId="8" fontId="10" numFmtId="164" xfId="0" applyAlignment="1" applyBorder="1" applyFont="1" applyNumberFormat="1">
      <alignment horizontal="center" shrinkToFit="0" vertical="center" wrapText="1"/>
    </xf>
    <xf borderId="4" fillId="0" fontId="5" numFmtId="164" xfId="0" applyAlignment="1" applyBorder="1" applyFont="1" applyNumberFormat="1">
      <alignment horizontal="center" shrinkToFit="0" vertical="center" wrapText="1"/>
    </xf>
    <xf borderId="4" fillId="5" fontId="5" numFmtId="0" xfId="0" applyAlignment="1" applyBorder="1" applyFont="1">
      <alignment horizontal="center" shrinkToFit="0" vertical="center" wrapText="1"/>
    </xf>
    <xf borderId="0" fillId="0" fontId="10" numFmtId="0" xfId="0" applyAlignment="1" applyFont="1">
      <alignment horizontal="center" shrinkToFit="0" vertical="center" wrapText="1"/>
    </xf>
    <xf borderId="4" fillId="14" fontId="10" numFmtId="0" xfId="0" applyAlignment="1" applyBorder="1" applyFill="1" applyFont="1">
      <alignment horizontal="center"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4" fillId="14" fontId="5" numFmtId="0" xfId="0" applyAlignment="1" applyBorder="1" applyFont="1">
      <alignment horizontal="center" shrinkToFit="0" vertical="center" wrapText="1"/>
    </xf>
    <xf borderId="4" fillId="8" fontId="5" numFmtId="164" xfId="0" applyAlignment="1" applyBorder="1" applyFont="1" applyNumberFormat="1">
      <alignment horizontal="center" shrinkToFit="0" vertical="center" wrapText="1"/>
    </xf>
    <xf borderId="4" fillId="14" fontId="14" numFmtId="170" xfId="0" applyAlignment="1" applyBorder="1" applyFont="1" applyNumberFormat="1">
      <alignment horizontal="center" shrinkToFit="0" vertical="center" wrapText="1"/>
    </xf>
    <xf borderId="0" fillId="0" fontId="15" numFmtId="0" xfId="0" applyAlignment="1" applyFont="1">
      <alignment horizontal="center" vertical="center"/>
    </xf>
    <xf borderId="0" fillId="3" fontId="14" numFmtId="0" xfId="0" applyAlignment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7" width="11.5"/>
    <col customWidth="1" min="8" max="8" width="19.88"/>
    <col customWidth="1" min="9" max="26" width="8.63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48.0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4.75" customHeight="1">
      <c r="A3" s="5" t="s">
        <v>9</v>
      </c>
      <c r="B3" s="6">
        <f>'01.Vigilante_DIURNO'!J119</f>
        <v>6180.57</v>
      </c>
      <c r="C3" s="7">
        <v>2.0</v>
      </c>
      <c r="D3" s="6">
        <f t="shared" ref="D3:D4" si="1">B3*C3</f>
        <v>12361.14</v>
      </c>
      <c r="E3" s="7">
        <v>1.0</v>
      </c>
      <c r="F3" s="6">
        <f t="shared" ref="F3:F4" si="2">D3*E3</f>
        <v>12361.14</v>
      </c>
      <c r="G3" s="7">
        <v>12.0</v>
      </c>
      <c r="H3" s="6">
        <f t="shared" ref="H3:H4" si="3">F3*G3</f>
        <v>148333.68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24.75" customHeight="1">
      <c r="A4" s="5" t="s">
        <v>10</v>
      </c>
      <c r="B4" s="6">
        <f>'02.Vigilante_NOTURNO'!J119</f>
        <v>7163.36</v>
      </c>
      <c r="C4" s="7">
        <v>2.0</v>
      </c>
      <c r="D4" s="6">
        <f t="shared" si="1"/>
        <v>14326.72</v>
      </c>
      <c r="E4" s="7">
        <v>1.0</v>
      </c>
      <c r="F4" s="6">
        <f t="shared" si="2"/>
        <v>14326.72</v>
      </c>
      <c r="G4" s="7">
        <v>12.0</v>
      </c>
      <c r="H4" s="6">
        <f t="shared" si="3"/>
        <v>171920.64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4.25" customHeight="1">
      <c r="A5" s="8" t="s">
        <v>11</v>
      </c>
      <c r="B5" s="9">
        <f>B3+B4</f>
        <v>13343.93</v>
      </c>
      <c r="C5" s="8"/>
      <c r="D5" s="9">
        <f>D3+D4</f>
        <v>26687.86</v>
      </c>
      <c r="E5" s="8"/>
      <c r="F5" s="9">
        <f>F3+F4</f>
        <v>26687.86</v>
      </c>
      <c r="G5" s="8"/>
      <c r="H5" s="10">
        <f>H3+H4</f>
        <v>320254.32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4.25" customHeight="1">
      <c r="A6" s="11"/>
      <c r="B6" s="11"/>
      <c r="C6" s="11"/>
      <c r="D6" s="11"/>
      <c r="E6" s="11"/>
      <c r="F6" s="11"/>
      <c r="G6" s="11"/>
      <c r="H6" s="11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4.2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4.2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4.25" customHeight="1">
      <c r="A9" s="12" t="s">
        <v>12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4.25" customHeight="1"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4.25" customHeight="1"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4.25" customHeight="1"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4.25" customHeight="1"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4.25" customHeight="1"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4.25" customHeight="1"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4.25" customHeight="1"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4.2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4.2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4.2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4.2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4.2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4.2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G5:G6"/>
    <mergeCell ref="H5:H6"/>
    <mergeCell ref="A1:H1"/>
    <mergeCell ref="A5:A6"/>
    <mergeCell ref="B5:B6"/>
    <mergeCell ref="C5:C6"/>
    <mergeCell ref="D5:D6"/>
    <mergeCell ref="E5:E6"/>
    <mergeCell ref="F5:F6"/>
    <mergeCell ref="A9:H16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.63"/>
    <col customWidth="1" min="2" max="2" width="8.5"/>
    <col customWidth="1" min="3" max="3" width="13.63"/>
    <col customWidth="1" min="4" max="4" width="24.13"/>
    <col customWidth="1" min="5" max="5" width="17.5"/>
    <col customWidth="1" min="6" max="6" width="26.13"/>
    <col customWidth="1" min="7" max="7" width="10.75"/>
    <col customWidth="1" min="8" max="8" width="13.0"/>
    <col customWidth="1" min="9" max="9" width="11.75"/>
    <col customWidth="1" min="10" max="10" width="20.75"/>
    <col customWidth="1" min="11" max="11" width="24.13"/>
    <col customWidth="1" min="12" max="12" width="17.88"/>
    <col customWidth="1" min="13" max="13" width="18.25"/>
    <col customWidth="1" min="14" max="14" width="17.75"/>
    <col customWidth="1" min="15" max="26" width="8.63"/>
  </cols>
  <sheetData>
    <row r="1" ht="16.5" customHeight="1">
      <c r="A1" s="13"/>
      <c r="B1" s="14"/>
      <c r="C1" s="14"/>
      <c r="D1" s="14"/>
      <c r="E1" s="14"/>
      <c r="F1" s="15"/>
      <c r="G1" s="14"/>
      <c r="H1" s="14"/>
      <c r="I1" s="15"/>
      <c r="J1" s="15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ht="16.5" customHeight="1">
      <c r="A2" s="13"/>
      <c r="B2" s="16" t="s">
        <v>13</v>
      </c>
      <c r="C2" s="17"/>
      <c r="D2" s="17"/>
      <c r="E2" s="17"/>
      <c r="F2" s="17"/>
      <c r="G2" s="17"/>
      <c r="H2" s="17"/>
      <c r="I2" s="17"/>
      <c r="J2" s="18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ht="16.5" customHeight="1">
      <c r="A3" s="13"/>
      <c r="B3" s="19" t="s">
        <v>14</v>
      </c>
      <c r="C3" s="20" t="s">
        <v>15</v>
      </c>
      <c r="D3" s="17"/>
      <c r="E3" s="17"/>
      <c r="F3" s="17"/>
      <c r="G3" s="17"/>
      <c r="H3" s="17"/>
      <c r="I3" s="18"/>
      <c r="J3" s="21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ht="16.5" customHeight="1">
      <c r="A4" s="13"/>
      <c r="B4" s="19" t="s">
        <v>16</v>
      </c>
      <c r="C4" s="20" t="s">
        <v>17</v>
      </c>
      <c r="D4" s="17"/>
      <c r="E4" s="17"/>
      <c r="F4" s="17"/>
      <c r="G4" s="17"/>
      <c r="H4" s="17"/>
      <c r="I4" s="18"/>
      <c r="J4" s="19" t="s">
        <v>18</v>
      </c>
      <c r="K4" s="22"/>
      <c r="L4" s="22"/>
      <c r="M4" s="22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ht="16.5" customHeight="1">
      <c r="A5" s="13"/>
      <c r="B5" s="19" t="s">
        <v>19</v>
      </c>
      <c r="C5" s="20" t="s">
        <v>20</v>
      </c>
      <c r="D5" s="17"/>
      <c r="E5" s="17"/>
      <c r="F5" s="17"/>
      <c r="G5" s="17"/>
      <c r="H5" s="17"/>
      <c r="I5" s="18"/>
      <c r="J5" s="19">
        <v>2024.0</v>
      </c>
      <c r="K5" s="22"/>
      <c r="L5" s="22"/>
      <c r="M5" s="22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6.5" customHeight="1">
      <c r="A6" s="13"/>
      <c r="B6" s="19" t="s">
        <v>21</v>
      </c>
      <c r="C6" s="20" t="s">
        <v>22</v>
      </c>
      <c r="D6" s="17"/>
      <c r="E6" s="17"/>
      <c r="F6" s="17"/>
      <c r="G6" s="17"/>
      <c r="H6" s="17"/>
      <c r="I6" s="18"/>
      <c r="J6" s="19">
        <v>12.0</v>
      </c>
      <c r="K6" s="22"/>
      <c r="L6" s="22"/>
      <c r="M6" s="22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6.5" customHeight="1">
      <c r="A7" s="13"/>
      <c r="B7" s="23"/>
      <c r="C7" s="23"/>
      <c r="D7" s="23"/>
      <c r="E7" s="23"/>
      <c r="F7" s="23"/>
      <c r="G7" s="23"/>
      <c r="H7" s="23"/>
      <c r="I7" s="23"/>
      <c r="J7" s="24">
        <v>15.22</v>
      </c>
      <c r="K7" s="22"/>
      <c r="L7" s="22"/>
      <c r="M7" s="22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2.75" customHeight="1">
      <c r="A8" s="13"/>
      <c r="B8" s="16" t="s">
        <v>23</v>
      </c>
      <c r="C8" s="17"/>
      <c r="D8" s="17"/>
      <c r="E8" s="17"/>
      <c r="F8" s="17"/>
      <c r="G8" s="17"/>
      <c r="H8" s="17"/>
      <c r="I8" s="17"/>
      <c r="J8" s="18"/>
      <c r="K8" s="22"/>
      <c r="L8" s="22"/>
      <c r="M8" s="22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2.75" customHeight="1">
      <c r="A9" s="13"/>
      <c r="B9" s="20" t="s">
        <v>24</v>
      </c>
      <c r="C9" s="18"/>
      <c r="D9" s="20" t="s">
        <v>25</v>
      </c>
      <c r="E9" s="18"/>
      <c r="F9" s="20" t="s">
        <v>26</v>
      </c>
      <c r="G9" s="17"/>
      <c r="H9" s="17"/>
      <c r="I9" s="17"/>
      <c r="J9" s="18"/>
      <c r="K9" s="22"/>
      <c r="L9" s="22"/>
      <c r="M9" s="22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2.75" customHeight="1">
      <c r="A10" s="13"/>
      <c r="B10" s="20" t="s">
        <v>27</v>
      </c>
      <c r="C10" s="18"/>
      <c r="D10" s="20" t="s">
        <v>1</v>
      </c>
      <c r="E10" s="18"/>
      <c r="F10" s="20">
        <v>1.0</v>
      </c>
      <c r="G10" s="17"/>
      <c r="H10" s="17"/>
      <c r="I10" s="17"/>
      <c r="J10" s="18"/>
      <c r="K10" s="22"/>
      <c r="L10" s="22"/>
      <c r="M10" s="22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2.75" customHeight="1">
      <c r="A11" s="13"/>
      <c r="B11" s="23"/>
      <c r="C11" s="23"/>
      <c r="D11" s="23"/>
      <c r="E11" s="23"/>
      <c r="F11" s="23"/>
      <c r="G11" s="23"/>
      <c r="H11" s="23"/>
      <c r="I11" s="23"/>
      <c r="J11" s="23"/>
      <c r="K11" s="22"/>
      <c r="L11" s="22"/>
      <c r="M11" s="22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6.5" customHeight="1">
      <c r="A12" s="13"/>
      <c r="B12" s="16" t="s">
        <v>28</v>
      </c>
      <c r="C12" s="17"/>
      <c r="D12" s="17"/>
      <c r="E12" s="17"/>
      <c r="F12" s="17"/>
      <c r="G12" s="17"/>
      <c r="H12" s="17"/>
      <c r="I12" s="17"/>
      <c r="J12" s="18"/>
      <c r="K12" s="22"/>
      <c r="L12" s="22"/>
      <c r="M12" s="22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2.75" customHeight="1">
      <c r="A13" s="13"/>
      <c r="B13" s="19">
        <v>1.0</v>
      </c>
      <c r="C13" s="20" t="s">
        <v>29</v>
      </c>
      <c r="D13" s="17"/>
      <c r="E13" s="17"/>
      <c r="F13" s="17"/>
      <c r="G13" s="17"/>
      <c r="H13" s="17"/>
      <c r="I13" s="18"/>
      <c r="J13" s="19" t="s">
        <v>10</v>
      </c>
      <c r="K13" s="25"/>
      <c r="L13" s="25"/>
      <c r="M13" s="25"/>
      <c r="N13" s="25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2.75" customHeight="1">
      <c r="A14" s="13"/>
      <c r="B14" s="19">
        <v>2.0</v>
      </c>
      <c r="C14" s="20" t="s">
        <v>30</v>
      </c>
      <c r="D14" s="17"/>
      <c r="E14" s="17"/>
      <c r="F14" s="17"/>
      <c r="G14" s="17"/>
      <c r="H14" s="17"/>
      <c r="I14" s="18"/>
      <c r="J14" s="19"/>
      <c r="K14" s="25"/>
      <c r="L14" s="26"/>
      <c r="M14" s="25"/>
      <c r="N14" s="25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2.75" customHeight="1">
      <c r="A15" s="13"/>
      <c r="B15" s="19">
        <v>3.0</v>
      </c>
      <c r="C15" s="20" t="s">
        <v>31</v>
      </c>
      <c r="D15" s="17"/>
      <c r="E15" s="17"/>
      <c r="F15" s="17"/>
      <c r="G15" s="17"/>
      <c r="H15" s="17"/>
      <c r="I15" s="18"/>
      <c r="J15" s="27">
        <f>'Benefícios'!A11</f>
        <v>2286.48</v>
      </c>
      <c r="K15" s="25"/>
      <c r="L15" s="26"/>
      <c r="M15" s="25"/>
      <c r="N15" s="25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2.75" customHeight="1">
      <c r="A16" s="13"/>
      <c r="B16" s="19">
        <v>4.0</v>
      </c>
      <c r="C16" s="20" t="s">
        <v>32</v>
      </c>
      <c r="D16" s="17"/>
      <c r="E16" s="17"/>
      <c r="F16" s="17"/>
      <c r="G16" s="17"/>
      <c r="H16" s="17"/>
      <c r="I16" s="18"/>
      <c r="J16" s="19"/>
      <c r="K16" s="25"/>
      <c r="L16" s="26"/>
      <c r="M16" s="25"/>
      <c r="N16" s="25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2.75" customHeight="1">
      <c r="A17" s="13"/>
      <c r="B17" s="19">
        <v>5.0</v>
      </c>
      <c r="C17" s="20" t="s">
        <v>33</v>
      </c>
      <c r="D17" s="17"/>
      <c r="E17" s="17"/>
      <c r="F17" s="17"/>
      <c r="G17" s="17"/>
      <c r="H17" s="17"/>
      <c r="I17" s="18"/>
      <c r="J17" s="21">
        <v>45292.0</v>
      </c>
      <c r="K17" s="25"/>
      <c r="L17" s="25"/>
      <c r="M17" s="25"/>
      <c r="N17" s="25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6.5" customHeight="1">
      <c r="A18" s="13"/>
      <c r="B18" s="23"/>
      <c r="K18" s="25"/>
      <c r="L18" s="25"/>
      <c r="M18" s="25"/>
      <c r="N18" s="25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6.5" customHeight="1">
      <c r="A19" s="13"/>
      <c r="B19" s="16" t="s">
        <v>34</v>
      </c>
      <c r="C19" s="17"/>
      <c r="D19" s="17"/>
      <c r="E19" s="17"/>
      <c r="F19" s="17"/>
      <c r="G19" s="17"/>
      <c r="H19" s="17"/>
      <c r="I19" s="17"/>
      <c r="J19" s="18"/>
      <c r="K19" s="26"/>
      <c r="L19" s="25"/>
      <c r="M19" s="25"/>
      <c r="N19" s="25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2.75" customHeight="1">
      <c r="A20" s="13"/>
      <c r="B20" s="28">
        <v>1.0</v>
      </c>
      <c r="C20" s="29" t="s">
        <v>35</v>
      </c>
      <c r="D20" s="17"/>
      <c r="E20" s="17"/>
      <c r="F20" s="17"/>
      <c r="G20" s="17"/>
      <c r="H20" s="18"/>
      <c r="I20" s="28"/>
      <c r="J20" s="28" t="s">
        <v>36</v>
      </c>
      <c r="K20" s="25"/>
      <c r="L20" s="26"/>
      <c r="M20" s="25"/>
      <c r="N20" s="25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2.75" customHeight="1">
      <c r="A21" s="13"/>
      <c r="B21" s="28" t="s">
        <v>14</v>
      </c>
      <c r="C21" s="20" t="s">
        <v>37</v>
      </c>
      <c r="D21" s="17"/>
      <c r="E21" s="17"/>
      <c r="F21" s="17"/>
      <c r="G21" s="17"/>
      <c r="H21" s="18"/>
      <c r="I21" s="19"/>
      <c r="J21" s="30">
        <f>J15</f>
        <v>2286.48</v>
      </c>
      <c r="K21" s="25"/>
      <c r="L21" s="26"/>
      <c r="M21" s="31"/>
      <c r="N21" s="25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2.75" customHeight="1">
      <c r="A22" s="13"/>
      <c r="B22" s="28" t="s">
        <v>16</v>
      </c>
      <c r="C22" s="20" t="s">
        <v>38</v>
      </c>
      <c r="D22" s="17"/>
      <c r="E22" s="17"/>
      <c r="F22" s="17"/>
      <c r="G22" s="17"/>
      <c r="H22" s="18"/>
      <c r="I22" s="32"/>
      <c r="J22" s="30">
        <f>J21*'Benefícios'!L8</f>
        <v>685.944</v>
      </c>
      <c r="K22" s="25"/>
      <c r="L22" s="26"/>
      <c r="M22" s="25"/>
      <c r="N22" s="25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2.75" customHeight="1">
      <c r="A23" s="13"/>
      <c r="B23" s="28" t="s">
        <v>21</v>
      </c>
      <c r="C23" s="20"/>
      <c r="D23" s="17"/>
      <c r="E23" s="17"/>
      <c r="F23" s="17"/>
      <c r="G23" s="17"/>
      <c r="H23" s="18"/>
      <c r="I23" s="32"/>
      <c r="J23" s="30">
        <v>0.0</v>
      </c>
      <c r="K23" s="25"/>
      <c r="L23" s="26"/>
      <c r="M23" s="25"/>
      <c r="N23" s="25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2.75" customHeight="1">
      <c r="A24" s="13"/>
      <c r="B24" s="29" t="s">
        <v>39</v>
      </c>
      <c r="C24" s="17"/>
      <c r="D24" s="17"/>
      <c r="E24" s="17"/>
      <c r="F24" s="17"/>
      <c r="G24" s="17"/>
      <c r="H24" s="17"/>
      <c r="I24" s="18"/>
      <c r="J24" s="33">
        <f>TRUNC(SUM(J21:J23),2)</f>
        <v>2972.42</v>
      </c>
      <c r="K24" s="26"/>
      <c r="L24" s="26"/>
      <c r="M24" s="25"/>
      <c r="N24" s="25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4.25" customHeight="1">
      <c r="A25" s="13"/>
      <c r="B25" s="34"/>
      <c r="C25" s="34"/>
      <c r="D25" s="34"/>
      <c r="E25" s="34"/>
      <c r="F25" s="34"/>
      <c r="G25" s="34"/>
      <c r="H25" s="34"/>
      <c r="I25" s="34"/>
      <c r="J25" s="35"/>
      <c r="K25" s="25"/>
      <c r="L25" s="25"/>
      <c r="M25" s="25"/>
      <c r="N25" s="25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2.75" customHeight="1">
      <c r="A26" s="13"/>
      <c r="B26" s="16" t="s">
        <v>40</v>
      </c>
      <c r="C26" s="17"/>
      <c r="D26" s="17"/>
      <c r="E26" s="17"/>
      <c r="F26" s="17"/>
      <c r="G26" s="17"/>
      <c r="H26" s="17"/>
      <c r="I26" s="17"/>
      <c r="J26" s="18"/>
      <c r="K26" s="25"/>
      <c r="L26" s="25"/>
      <c r="M26" s="25"/>
      <c r="N26" s="25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2.75" customHeight="1">
      <c r="A27" s="13"/>
      <c r="B27" s="29" t="s">
        <v>41</v>
      </c>
      <c r="C27" s="17"/>
      <c r="D27" s="17"/>
      <c r="E27" s="17"/>
      <c r="F27" s="17"/>
      <c r="G27" s="17"/>
      <c r="H27" s="18"/>
      <c r="I27" s="28"/>
      <c r="J27" s="28" t="s">
        <v>36</v>
      </c>
      <c r="K27" s="25"/>
      <c r="L27" s="25"/>
      <c r="M27" s="25"/>
      <c r="N27" s="25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2.75" customHeight="1">
      <c r="A28" s="13"/>
      <c r="B28" s="28" t="s">
        <v>14</v>
      </c>
      <c r="C28" s="20" t="s">
        <v>42</v>
      </c>
      <c r="D28" s="17"/>
      <c r="E28" s="17"/>
      <c r="F28" s="17"/>
      <c r="G28" s="17"/>
      <c r="H28" s="18"/>
      <c r="I28" s="32">
        <v>0.0833</v>
      </c>
      <c r="J28" s="30">
        <f t="shared" ref="J28:J29" si="1">I28*$J$24</f>
        <v>247.602586</v>
      </c>
      <c r="K28" s="25"/>
      <c r="L28" s="25"/>
      <c r="M28" s="25"/>
      <c r="N28" s="25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2.75" customHeight="1">
      <c r="A29" s="13"/>
      <c r="B29" s="28" t="s">
        <v>16</v>
      </c>
      <c r="C29" s="20" t="s">
        <v>43</v>
      </c>
      <c r="D29" s="17"/>
      <c r="E29" s="17"/>
      <c r="F29" s="17"/>
      <c r="G29" s="17"/>
      <c r="H29" s="18"/>
      <c r="I29" s="32">
        <f>((1/12)+(1/12)/3)</f>
        <v>0.1111111111</v>
      </c>
      <c r="J29" s="30">
        <f t="shared" si="1"/>
        <v>330.2688889</v>
      </c>
      <c r="K29" s="25"/>
      <c r="L29" s="36"/>
      <c r="M29" s="26"/>
      <c r="N29" s="25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4.25" customHeight="1">
      <c r="A30" s="13"/>
      <c r="B30" s="29" t="s">
        <v>44</v>
      </c>
      <c r="C30" s="17"/>
      <c r="D30" s="17"/>
      <c r="E30" s="17"/>
      <c r="F30" s="17"/>
      <c r="G30" s="17"/>
      <c r="H30" s="18"/>
      <c r="I30" s="37">
        <f>I28+I29</f>
        <v>0.1944111111</v>
      </c>
      <c r="J30" s="33">
        <f>SUM(J28:J29)</f>
        <v>577.8714749</v>
      </c>
      <c r="K30" s="26"/>
      <c r="L30" s="25"/>
      <c r="M30" s="25"/>
      <c r="N30" s="25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4.25" customHeight="1">
      <c r="A31" s="13"/>
      <c r="B31" s="38"/>
      <c r="C31" s="39"/>
      <c r="D31" s="39"/>
      <c r="E31" s="39"/>
      <c r="F31" s="39"/>
      <c r="G31" s="39"/>
      <c r="H31" s="39"/>
      <c r="I31" s="40"/>
      <c r="J31" s="41"/>
      <c r="K31" s="25"/>
      <c r="L31" s="25"/>
      <c r="M31" s="25"/>
      <c r="N31" s="25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4.25" customHeight="1">
      <c r="A32" s="13"/>
      <c r="B32" s="22"/>
      <c r="C32" s="34"/>
      <c r="D32" s="34"/>
      <c r="E32" s="34"/>
      <c r="F32" s="34"/>
      <c r="G32" s="34"/>
      <c r="H32" s="34"/>
      <c r="I32" s="42"/>
      <c r="J32" s="43">
        <f>J24+J30</f>
        <v>3550.291475</v>
      </c>
      <c r="K32" s="26"/>
      <c r="L32" s="25"/>
      <c r="M32" s="25"/>
      <c r="N32" s="25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4.25" customHeight="1">
      <c r="A33" s="13"/>
      <c r="B33" s="29" t="s">
        <v>45</v>
      </c>
      <c r="C33" s="17"/>
      <c r="D33" s="17"/>
      <c r="E33" s="17"/>
      <c r="F33" s="17"/>
      <c r="G33" s="17"/>
      <c r="H33" s="18"/>
      <c r="I33" s="28"/>
      <c r="J33" s="28" t="s">
        <v>36</v>
      </c>
      <c r="K33" s="26"/>
      <c r="L33" s="25"/>
      <c r="M33" s="25"/>
      <c r="N33" s="25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4.25" customHeight="1">
      <c r="A34" s="13"/>
      <c r="B34" s="28" t="s">
        <v>14</v>
      </c>
      <c r="C34" s="20" t="s">
        <v>46</v>
      </c>
      <c r="D34" s="17"/>
      <c r="E34" s="17"/>
      <c r="F34" s="17"/>
      <c r="G34" s="17"/>
      <c r="H34" s="18"/>
      <c r="I34" s="32">
        <v>0.2</v>
      </c>
      <c r="J34" s="30">
        <f>J32*I34</f>
        <v>710.058295</v>
      </c>
      <c r="K34" s="26"/>
      <c r="L34" s="25"/>
      <c r="M34" s="25"/>
      <c r="N34" s="25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2.75" customHeight="1">
      <c r="A35" s="13"/>
      <c r="B35" s="28" t="s">
        <v>16</v>
      </c>
      <c r="C35" s="20" t="s">
        <v>47</v>
      </c>
      <c r="D35" s="17"/>
      <c r="E35" s="17"/>
      <c r="F35" s="17"/>
      <c r="G35" s="17"/>
      <c r="H35" s="18"/>
      <c r="I35" s="32">
        <v>0.025</v>
      </c>
      <c r="J35" s="30">
        <f>J32*I35</f>
        <v>88.75728687</v>
      </c>
      <c r="K35" s="25"/>
      <c r="L35" s="25"/>
      <c r="M35" s="25"/>
      <c r="N35" s="25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4.25" customHeight="1">
      <c r="A36" s="13"/>
      <c r="B36" s="28" t="s">
        <v>19</v>
      </c>
      <c r="C36" s="20" t="s">
        <v>48</v>
      </c>
      <c r="D36" s="17"/>
      <c r="E36" s="17"/>
      <c r="F36" s="17"/>
      <c r="G36" s="17"/>
      <c r="H36" s="18"/>
      <c r="I36" s="44">
        <v>0.0</v>
      </c>
      <c r="J36" s="30">
        <f>J32*I36</f>
        <v>0</v>
      </c>
      <c r="K36" s="25"/>
      <c r="L36" s="25"/>
      <c r="M36" s="25"/>
      <c r="N36" s="25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2.75" customHeight="1">
      <c r="A37" s="13"/>
      <c r="B37" s="28" t="s">
        <v>21</v>
      </c>
      <c r="C37" s="20" t="s">
        <v>49</v>
      </c>
      <c r="D37" s="17"/>
      <c r="E37" s="17"/>
      <c r="F37" s="17"/>
      <c r="G37" s="17"/>
      <c r="H37" s="18"/>
      <c r="I37" s="32">
        <v>0.015</v>
      </c>
      <c r="J37" s="30">
        <f>J32*I37</f>
        <v>53.25437212</v>
      </c>
      <c r="K37" s="25"/>
      <c r="L37" s="25"/>
      <c r="M37" s="25"/>
      <c r="N37" s="25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4.25" customHeight="1">
      <c r="A38" s="13"/>
      <c r="B38" s="28" t="s">
        <v>50</v>
      </c>
      <c r="C38" s="20" t="s">
        <v>51</v>
      </c>
      <c r="D38" s="17"/>
      <c r="E38" s="17"/>
      <c r="F38" s="17"/>
      <c r="G38" s="17"/>
      <c r="H38" s="18"/>
      <c r="I38" s="32">
        <v>0.01</v>
      </c>
      <c r="J38" s="30">
        <f>J32*I38</f>
        <v>35.50291475</v>
      </c>
      <c r="K38" s="25"/>
      <c r="L38" s="25"/>
      <c r="M38" s="25"/>
      <c r="N38" s="25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4.25" customHeight="1">
      <c r="A39" s="13"/>
      <c r="B39" s="28" t="s">
        <v>52</v>
      </c>
      <c r="C39" s="20" t="s">
        <v>53</v>
      </c>
      <c r="D39" s="17"/>
      <c r="E39" s="17"/>
      <c r="F39" s="17"/>
      <c r="G39" s="17"/>
      <c r="H39" s="18"/>
      <c r="I39" s="32">
        <v>0.006</v>
      </c>
      <c r="J39" s="30">
        <f>J32*I39</f>
        <v>21.30174885</v>
      </c>
      <c r="K39" s="25"/>
      <c r="L39" s="25"/>
      <c r="M39" s="25"/>
      <c r="N39" s="25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4.25" customHeight="1">
      <c r="A40" s="13"/>
      <c r="B40" s="28" t="s">
        <v>54</v>
      </c>
      <c r="C40" s="20" t="s">
        <v>55</v>
      </c>
      <c r="D40" s="17"/>
      <c r="E40" s="17"/>
      <c r="F40" s="17"/>
      <c r="G40" s="17"/>
      <c r="H40" s="18"/>
      <c r="I40" s="32">
        <v>0.002</v>
      </c>
      <c r="J40" s="30">
        <f>J32*I40</f>
        <v>7.10058295</v>
      </c>
      <c r="K40" s="25"/>
      <c r="L40" s="25"/>
      <c r="M40" s="25"/>
      <c r="N40" s="25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4.25" customHeight="1">
      <c r="A41" s="13"/>
      <c r="B41" s="28" t="s">
        <v>56</v>
      </c>
      <c r="C41" s="20" t="s">
        <v>57</v>
      </c>
      <c r="D41" s="17"/>
      <c r="E41" s="17"/>
      <c r="F41" s="17"/>
      <c r="G41" s="17"/>
      <c r="H41" s="18"/>
      <c r="I41" s="32">
        <v>0.08</v>
      </c>
      <c r="J41" s="30">
        <f>J32*I41</f>
        <v>284.023318</v>
      </c>
      <c r="K41" s="25"/>
      <c r="L41" s="25"/>
      <c r="M41" s="25"/>
      <c r="N41" s="25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4.25" customHeight="1">
      <c r="A42" s="13"/>
      <c r="B42" s="29" t="s">
        <v>58</v>
      </c>
      <c r="C42" s="17"/>
      <c r="D42" s="17"/>
      <c r="E42" s="17"/>
      <c r="F42" s="17"/>
      <c r="G42" s="17"/>
      <c r="H42" s="18"/>
      <c r="I42" s="37">
        <f t="shared" ref="I42:J42" si="2">SUM(I34:I41)</f>
        <v>0.338</v>
      </c>
      <c r="J42" s="33">
        <f t="shared" si="2"/>
        <v>1199.998519</v>
      </c>
      <c r="K42" s="26"/>
      <c r="L42" s="25"/>
      <c r="M42" s="25"/>
      <c r="N42" s="25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4.25" customHeight="1">
      <c r="A43" s="13"/>
      <c r="B43" s="22"/>
      <c r="C43" s="34"/>
      <c r="D43" s="34"/>
      <c r="E43" s="34"/>
      <c r="F43" s="34"/>
      <c r="G43" s="34"/>
      <c r="H43" s="34"/>
      <c r="I43" s="42"/>
      <c r="J43" s="45"/>
      <c r="K43" s="26"/>
      <c r="L43" s="25"/>
      <c r="M43" s="25"/>
      <c r="N43" s="25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2.75" customHeight="1">
      <c r="A44" s="13"/>
      <c r="B44" s="29" t="s">
        <v>59</v>
      </c>
      <c r="C44" s="17"/>
      <c r="D44" s="17"/>
      <c r="E44" s="17"/>
      <c r="F44" s="17"/>
      <c r="G44" s="17"/>
      <c r="H44" s="18"/>
      <c r="I44" s="37"/>
      <c r="J44" s="28" t="s">
        <v>36</v>
      </c>
      <c r="K44" s="25"/>
      <c r="L44" s="25"/>
      <c r="M44" s="25"/>
      <c r="N44" s="25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2.75" customHeight="1">
      <c r="A45" s="46"/>
      <c r="B45" s="28" t="s">
        <v>14</v>
      </c>
      <c r="C45" s="20" t="s">
        <v>60</v>
      </c>
      <c r="D45" s="17"/>
      <c r="E45" s="17"/>
      <c r="F45" s="17"/>
      <c r="G45" s="17"/>
      <c r="H45" s="18"/>
      <c r="I45" s="47">
        <f>if('Benefícios'!C2&lt;0,0)</f>
        <v>0</v>
      </c>
      <c r="J45" s="30">
        <f>I45</f>
        <v>0</v>
      </c>
      <c r="K45" s="48"/>
      <c r="L45" s="48"/>
      <c r="M45" s="48"/>
      <c r="N45" s="48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</row>
    <row r="46" ht="14.25" customHeight="1">
      <c r="A46" s="13"/>
      <c r="B46" s="28" t="s">
        <v>16</v>
      </c>
      <c r="C46" s="20" t="s">
        <v>61</v>
      </c>
      <c r="D46" s="17"/>
      <c r="E46" s="17"/>
      <c r="F46" s="17"/>
      <c r="G46" s="17"/>
      <c r="H46" s="18"/>
      <c r="I46" s="30">
        <f>'Benefícios'!E2</f>
        <v>25.55</v>
      </c>
      <c r="J46" s="30">
        <f>(('Benefícios'!E2*'Benefícios'!E3)*'Benefícios'!E5)</f>
        <v>344.925</v>
      </c>
      <c r="K46" s="26"/>
      <c r="L46" s="25"/>
      <c r="M46" s="25"/>
      <c r="N46" s="25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4.25" customHeight="1">
      <c r="A47" s="13"/>
      <c r="B47" s="28" t="s">
        <v>19</v>
      </c>
      <c r="C47" s="20" t="s">
        <v>62</v>
      </c>
      <c r="D47" s="17"/>
      <c r="E47" s="17"/>
      <c r="F47" s="17"/>
      <c r="G47" s="17"/>
      <c r="H47" s="18"/>
      <c r="I47" s="49">
        <f>'Benefícios'!I3</f>
        <v>0</v>
      </c>
      <c r="J47" s="30">
        <f t="shared" ref="J47:J50" si="3">I47</f>
        <v>0</v>
      </c>
      <c r="K47" s="50"/>
      <c r="L47" s="25"/>
      <c r="M47" s="25"/>
      <c r="N47" s="25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4.25" customHeight="1">
      <c r="A48" s="13"/>
      <c r="B48" s="28" t="s">
        <v>21</v>
      </c>
      <c r="C48" s="20" t="s">
        <v>63</v>
      </c>
      <c r="D48" s="17"/>
      <c r="E48" s="17"/>
      <c r="F48" s="17"/>
      <c r="G48" s="17"/>
      <c r="H48" s="18"/>
      <c r="I48" s="30">
        <f>'Benefícios'!O2</f>
        <v>193.44</v>
      </c>
      <c r="J48" s="30">
        <f t="shared" si="3"/>
        <v>193.44</v>
      </c>
      <c r="K48" s="50"/>
      <c r="L48" s="25"/>
      <c r="M48" s="25"/>
      <c r="N48" s="25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4.25" customHeight="1">
      <c r="A49" s="13"/>
      <c r="B49" s="28" t="s">
        <v>50</v>
      </c>
      <c r="C49" s="51" t="s">
        <v>64</v>
      </c>
      <c r="D49" s="17"/>
      <c r="E49" s="17"/>
      <c r="F49" s="17"/>
      <c r="G49" s="17"/>
      <c r="H49" s="18"/>
      <c r="I49" s="30">
        <f>'Benefícios'!Q2</f>
        <v>129.9</v>
      </c>
      <c r="J49" s="30">
        <f t="shared" si="3"/>
        <v>129.9</v>
      </c>
      <c r="K49" s="50"/>
      <c r="L49" s="25"/>
      <c r="M49" s="25"/>
      <c r="N49" s="25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4.25" customHeight="1">
      <c r="A50" s="13"/>
      <c r="B50" s="28" t="s">
        <v>52</v>
      </c>
      <c r="C50" s="51" t="s">
        <v>65</v>
      </c>
      <c r="D50" s="17"/>
      <c r="E50" s="17"/>
      <c r="F50" s="17"/>
      <c r="G50" s="17"/>
      <c r="H50" s="18"/>
      <c r="I50" s="30">
        <f>'Benefícios'!E11</f>
        <v>19.45</v>
      </c>
      <c r="J50" s="30">
        <f t="shared" si="3"/>
        <v>19.45</v>
      </c>
      <c r="K50" s="50"/>
      <c r="L50" s="25"/>
      <c r="M50" s="25"/>
      <c r="N50" s="25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4.25" customHeight="1">
      <c r="A51" s="13"/>
      <c r="B51" s="29" t="s">
        <v>66</v>
      </c>
      <c r="C51" s="17"/>
      <c r="D51" s="17"/>
      <c r="E51" s="17"/>
      <c r="F51" s="17"/>
      <c r="G51" s="17"/>
      <c r="H51" s="17"/>
      <c r="I51" s="18"/>
      <c r="J51" s="33">
        <f>TRUNC(SUM(J45:J50),2)</f>
        <v>687.71</v>
      </c>
      <c r="K51" s="26"/>
      <c r="L51" s="25"/>
      <c r="M51" s="25"/>
      <c r="N51" s="25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4.25" customHeight="1">
      <c r="A52" s="13"/>
      <c r="B52" s="22"/>
      <c r="C52" s="34"/>
      <c r="D52" s="34"/>
      <c r="E52" s="34"/>
      <c r="F52" s="34"/>
      <c r="G52" s="34"/>
      <c r="H52" s="34"/>
      <c r="I52" s="42"/>
      <c r="J52" s="45"/>
      <c r="K52" s="25"/>
      <c r="L52" s="25"/>
      <c r="M52" s="25"/>
      <c r="N52" s="25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4.25" customHeight="1">
      <c r="A53" s="13"/>
      <c r="B53" s="22"/>
      <c r="C53" s="34"/>
      <c r="D53" s="34"/>
      <c r="E53" s="34"/>
      <c r="F53" s="34"/>
      <c r="G53" s="34"/>
      <c r="H53" s="34"/>
      <c r="I53" s="42"/>
      <c r="J53" s="45"/>
      <c r="K53" s="25"/>
      <c r="L53" s="25"/>
      <c r="M53" s="25"/>
      <c r="N53" s="25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4.25" customHeight="1">
      <c r="A54" s="13"/>
      <c r="B54" s="16" t="s">
        <v>67</v>
      </c>
      <c r="C54" s="17"/>
      <c r="D54" s="17"/>
      <c r="E54" s="17"/>
      <c r="F54" s="17"/>
      <c r="G54" s="17"/>
      <c r="H54" s="17"/>
      <c r="I54" s="17"/>
      <c r="J54" s="18"/>
      <c r="K54" s="25"/>
      <c r="L54" s="25"/>
      <c r="M54" s="25"/>
      <c r="N54" s="25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2.75" customHeight="1">
      <c r="A55" s="13"/>
      <c r="B55" s="29" t="s">
        <v>68</v>
      </c>
      <c r="C55" s="17"/>
      <c r="D55" s="17"/>
      <c r="E55" s="17"/>
      <c r="F55" s="17"/>
      <c r="G55" s="17"/>
      <c r="H55" s="17"/>
      <c r="I55" s="18"/>
      <c r="J55" s="28" t="s">
        <v>36</v>
      </c>
      <c r="K55" s="25"/>
      <c r="L55" s="25"/>
      <c r="M55" s="25"/>
      <c r="N55" s="25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2.75" customHeight="1">
      <c r="A56" s="13"/>
      <c r="B56" s="28" t="s">
        <v>69</v>
      </c>
      <c r="C56" s="20" t="s">
        <v>70</v>
      </c>
      <c r="D56" s="17"/>
      <c r="E56" s="17"/>
      <c r="F56" s="17"/>
      <c r="G56" s="17"/>
      <c r="H56" s="17"/>
      <c r="I56" s="18"/>
      <c r="J56" s="30">
        <f>J30</f>
        <v>577.8714749</v>
      </c>
      <c r="K56" s="25"/>
      <c r="L56" s="25"/>
      <c r="M56" s="25"/>
      <c r="N56" s="25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4.25" customHeight="1">
      <c r="A57" s="13"/>
      <c r="B57" s="28" t="s">
        <v>71</v>
      </c>
      <c r="C57" s="20" t="s">
        <v>72</v>
      </c>
      <c r="D57" s="17"/>
      <c r="E57" s="17"/>
      <c r="F57" s="17"/>
      <c r="G57" s="17"/>
      <c r="H57" s="17"/>
      <c r="I57" s="18"/>
      <c r="J57" s="30">
        <f>J42</f>
        <v>1199.998519</v>
      </c>
      <c r="K57" s="25"/>
      <c r="L57" s="25"/>
      <c r="M57" s="25"/>
      <c r="N57" s="25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4.25" customHeight="1">
      <c r="A58" s="13"/>
      <c r="B58" s="28" t="s">
        <v>73</v>
      </c>
      <c r="C58" s="20" t="s">
        <v>74</v>
      </c>
      <c r="D58" s="17"/>
      <c r="E58" s="17"/>
      <c r="F58" s="17"/>
      <c r="G58" s="17"/>
      <c r="H58" s="17"/>
      <c r="I58" s="18"/>
      <c r="J58" s="30">
        <f>J51</f>
        <v>687.71</v>
      </c>
      <c r="K58" s="25"/>
      <c r="L58" s="25"/>
      <c r="M58" s="25"/>
      <c r="N58" s="25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4.25" customHeight="1">
      <c r="A59" s="46"/>
      <c r="B59" s="29" t="s">
        <v>75</v>
      </c>
      <c r="C59" s="17"/>
      <c r="D59" s="17"/>
      <c r="E59" s="17"/>
      <c r="F59" s="17"/>
      <c r="G59" s="17"/>
      <c r="H59" s="17"/>
      <c r="I59" s="18"/>
      <c r="J59" s="33">
        <f>TRUNC(SUM(J56:J58),2)</f>
        <v>2465.57</v>
      </c>
      <c r="K59" s="52"/>
      <c r="L59" s="48"/>
      <c r="M59" s="48"/>
      <c r="N59" s="48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</row>
    <row r="60" ht="14.25" customHeight="1">
      <c r="A60" s="13"/>
      <c r="B60" s="53"/>
      <c r="C60" s="54"/>
      <c r="D60" s="54"/>
      <c r="E60" s="54"/>
      <c r="F60" s="54"/>
      <c r="G60" s="54"/>
      <c r="H60" s="54"/>
      <c r="I60" s="54"/>
      <c r="J60" s="54"/>
      <c r="K60" s="25"/>
      <c r="L60" s="25"/>
      <c r="M60" s="25"/>
      <c r="N60" s="25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4.25" customHeight="1">
      <c r="A61" s="13"/>
      <c r="B61" s="16" t="s">
        <v>76</v>
      </c>
      <c r="C61" s="17"/>
      <c r="D61" s="17"/>
      <c r="E61" s="17"/>
      <c r="F61" s="17"/>
      <c r="G61" s="17"/>
      <c r="H61" s="17"/>
      <c r="I61" s="17"/>
      <c r="J61" s="18"/>
      <c r="K61" s="25"/>
      <c r="L61" s="25"/>
      <c r="M61" s="25"/>
      <c r="N61" s="25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4.25" customHeight="1">
      <c r="A62" s="13"/>
      <c r="B62" s="28">
        <v>3.0</v>
      </c>
      <c r="C62" s="29" t="s">
        <v>77</v>
      </c>
      <c r="D62" s="17"/>
      <c r="E62" s="17"/>
      <c r="F62" s="17"/>
      <c r="G62" s="17"/>
      <c r="H62" s="18"/>
      <c r="I62" s="28"/>
      <c r="J62" s="28" t="s">
        <v>36</v>
      </c>
      <c r="K62" s="25"/>
      <c r="L62" s="25"/>
      <c r="M62" s="25"/>
      <c r="N62" s="25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4.25" customHeight="1">
      <c r="A63" s="13"/>
      <c r="B63" s="28" t="s">
        <v>14</v>
      </c>
      <c r="C63" s="20" t="s">
        <v>78</v>
      </c>
      <c r="D63" s="17"/>
      <c r="E63" s="17"/>
      <c r="F63" s="17"/>
      <c r="G63" s="17"/>
      <c r="H63" s="18"/>
      <c r="I63" s="32">
        <f>0.05/12</f>
        <v>0.004166666667</v>
      </c>
      <c r="J63" s="30">
        <f>J24*I63</f>
        <v>12.38508333</v>
      </c>
      <c r="K63" s="26"/>
      <c r="L63" s="25"/>
      <c r="M63" s="25"/>
      <c r="N63" s="25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4.25" customHeight="1">
      <c r="A64" s="13"/>
      <c r="B64" s="28" t="s">
        <v>16</v>
      </c>
      <c r="C64" s="20" t="s">
        <v>79</v>
      </c>
      <c r="D64" s="17"/>
      <c r="E64" s="17"/>
      <c r="F64" s="17"/>
      <c r="G64" s="17"/>
      <c r="H64" s="18"/>
      <c r="I64" s="32">
        <f>(I63*0.08)</f>
        <v>0.0003333333333</v>
      </c>
      <c r="J64" s="30">
        <f>J24*I64</f>
        <v>0.9908066667</v>
      </c>
      <c r="K64" s="26"/>
      <c r="L64" s="25"/>
      <c r="M64" s="25"/>
      <c r="N64" s="25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2.75" customHeight="1">
      <c r="A65" s="46"/>
      <c r="B65" s="28" t="s">
        <v>19</v>
      </c>
      <c r="C65" s="20" t="s">
        <v>80</v>
      </c>
      <c r="D65" s="17"/>
      <c r="E65" s="17"/>
      <c r="F65" s="17"/>
      <c r="G65" s="17"/>
      <c r="H65" s="18"/>
      <c r="I65" s="32">
        <f>((0.4+0.1)*0.08)*I63</f>
        <v>0.0001666666667</v>
      </c>
      <c r="J65" s="30">
        <f>J24*I65</f>
        <v>0.4954033333</v>
      </c>
      <c r="K65" s="26"/>
      <c r="L65" s="48"/>
      <c r="M65" s="48"/>
      <c r="N65" s="48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</row>
    <row r="66" ht="14.25" customHeight="1">
      <c r="A66" s="13"/>
      <c r="B66" s="28" t="s">
        <v>21</v>
      </c>
      <c r="C66" s="20" t="s">
        <v>81</v>
      </c>
      <c r="D66" s="17"/>
      <c r="E66" s="17"/>
      <c r="F66" s="17"/>
      <c r="G66" s="17"/>
      <c r="H66" s="18"/>
      <c r="I66" s="32">
        <f>((1/30)*7)/12</f>
        <v>0.01944444444</v>
      </c>
      <c r="J66" s="30">
        <f>J24*I66</f>
        <v>57.79705556</v>
      </c>
      <c r="K66" s="26"/>
      <c r="L66" s="25"/>
      <c r="M66" s="25"/>
      <c r="N66" s="25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4.25" customHeight="1">
      <c r="A67" s="13"/>
      <c r="B67" s="28" t="s">
        <v>50</v>
      </c>
      <c r="C67" s="20" t="s">
        <v>82</v>
      </c>
      <c r="D67" s="17"/>
      <c r="E67" s="17"/>
      <c r="F67" s="17"/>
      <c r="G67" s="17"/>
      <c r="H67" s="18"/>
      <c r="I67" s="32">
        <f>((0.4+0.1)*0.08)*I66</f>
        <v>0.0007777777778</v>
      </c>
      <c r="J67" s="30">
        <f>J24*I67</f>
        <v>2.311882222</v>
      </c>
      <c r="K67" s="26"/>
      <c r="L67" s="25"/>
      <c r="M67" s="25"/>
      <c r="N67" s="25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4.25" customHeight="1">
      <c r="A68" s="13"/>
      <c r="B68" s="28" t="s">
        <v>52</v>
      </c>
      <c r="C68" s="51" t="s">
        <v>83</v>
      </c>
      <c r="D68" s="17"/>
      <c r="E68" s="17"/>
      <c r="F68" s="17"/>
      <c r="G68" s="17"/>
      <c r="H68" s="18"/>
      <c r="I68" s="32">
        <f>(0.4)*0.08</f>
        <v>0.032</v>
      </c>
      <c r="J68" s="30">
        <f>J24*I68</f>
        <v>95.11744</v>
      </c>
      <c r="K68" s="26"/>
      <c r="L68" s="25"/>
      <c r="M68" s="25"/>
      <c r="N68" s="25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4.25" customHeight="1">
      <c r="A69" s="13"/>
      <c r="B69" s="28" t="s">
        <v>54</v>
      </c>
      <c r="C69" s="51" t="s">
        <v>84</v>
      </c>
      <c r="D69" s="17"/>
      <c r="E69" s="17"/>
      <c r="F69" s="17"/>
      <c r="G69" s="17"/>
      <c r="H69" s="18"/>
      <c r="I69" s="32">
        <f>I66*I42</f>
        <v>0.006572222222</v>
      </c>
      <c r="J69" s="30">
        <f>J24*I69</f>
        <v>19.53540478</v>
      </c>
      <c r="K69" s="26"/>
      <c r="L69" s="25"/>
      <c r="M69" s="25"/>
      <c r="N69" s="25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4.25" customHeight="1">
      <c r="A70" s="13"/>
      <c r="B70" s="29" t="s">
        <v>85</v>
      </c>
      <c r="C70" s="17"/>
      <c r="D70" s="17"/>
      <c r="E70" s="17"/>
      <c r="F70" s="17"/>
      <c r="G70" s="17"/>
      <c r="H70" s="18"/>
      <c r="I70" s="37">
        <f t="shared" ref="I70:J70" si="4">SUM(I63:I69)</f>
        <v>0.06346111111</v>
      </c>
      <c r="J70" s="33">
        <f t="shared" si="4"/>
        <v>188.6330759</v>
      </c>
      <c r="K70" s="26"/>
      <c r="L70" s="25"/>
      <c r="M70" s="25"/>
      <c r="N70" s="25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4.25" customHeight="1">
      <c r="A71" s="46"/>
      <c r="B71" s="29"/>
      <c r="C71" s="17"/>
      <c r="D71" s="17"/>
      <c r="E71" s="17"/>
      <c r="F71" s="17"/>
      <c r="G71" s="17"/>
      <c r="H71" s="17"/>
      <c r="I71" s="17"/>
      <c r="J71" s="17"/>
      <c r="K71" s="48"/>
      <c r="L71" s="48"/>
      <c r="M71" s="48"/>
      <c r="N71" s="48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</row>
    <row r="72" ht="14.25" customHeight="1">
      <c r="A72" s="13"/>
      <c r="B72" s="16" t="s">
        <v>86</v>
      </c>
      <c r="C72" s="17"/>
      <c r="D72" s="17"/>
      <c r="E72" s="17"/>
      <c r="F72" s="17"/>
      <c r="G72" s="17"/>
      <c r="H72" s="17"/>
      <c r="I72" s="17"/>
      <c r="J72" s="18"/>
      <c r="K72" s="25"/>
      <c r="L72" s="25"/>
      <c r="M72" s="25"/>
      <c r="N72" s="25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4.25" customHeight="1">
      <c r="A73" s="13"/>
      <c r="B73" s="22"/>
      <c r="C73" s="34"/>
      <c r="D73" s="34"/>
      <c r="E73" s="34"/>
      <c r="F73" s="34"/>
      <c r="G73" s="34"/>
      <c r="H73" s="34"/>
      <c r="I73" s="42"/>
      <c r="J73" s="55">
        <f>J24</f>
        <v>2972.42</v>
      </c>
      <c r="K73" s="25"/>
      <c r="L73" s="25"/>
      <c r="M73" s="25"/>
      <c r="N73" s="25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4.25" customHeight="1">
      <c r="A74" s="13"/>
      <c r="B74" s="29" t="s">
        <v>87</v>
      </c>
      <c r="C74" s="17"/>
      <c r="D74" s="17"/>
      <c r="E74" s="17"/>
      <c r="F74" s="17"/>
      <c r="G74" s="17"/>
      <c r="H74" s="18"/>
      <c r="I74" s="28"/>
      <c r="J74" s="28" t="s">
        <v>36</v>
      </c>
      <c r="K74" s="25"/>
      <c r="L74" s="25"/>
      <c r="M74" s="25"/>
      <c r="N74" s="25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4.25" customHeight="1">
      <c r="A75" s="13"/>
      <c r="B75" s="28" t="s">
        <v>14</v>
      </c>
      <c r="C75" s="20" t="s">
        <v>88</v>
      </c>
      <c r="D75" s="17"/>
      <c r="E75" s="17"/>
      <c r="F75" s="17"/>
      <c r="G75" s="17"/>
      <c r="H75" s="18"/>
      <c r="I75" s="32">
        <f>I29/12</f>
        <v>0.009259259259</v>
      </c>
      <c r="J75" s="30">
        <f>J73*I75</f>
        <v>27.52240741</v>
      </c>
      <c r="K75" s="36"/>
      <c r="L75" s="25"/>
      <c r="M75" s="25"/>
      <c r="N75" s="25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2.75" customHeight="1">
      <c r="A76" s="13"/>
      <c r="B76" s="28" t="s">
        <v>16</v>
      </c>
      <c r="C76" s="20" t="s">
        <v>89</v>
      </c>
      <c r="D76" s="17"/>
      <c r="E76" s="17"/>
      <c r="F76" s="17"/>
      <c r="G76" s="17"/>
      <c r="H76" s="18"/>
      <c r="I76" s="32">
        <f>(5.96/30)*(1/12)</f>
        <v>0.01655555556</v>
      </c>
      <c r="J76" s="30">
        <f>J73*I76</f>
        <v>49.21006444</v>
      </c>
      <c r="K76" s="36"/>
      <c r="L76" s="25"/>
      <c r="M76" s="25"/>
      <c r="N76" s="25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4.25" customHeight="1">
      <c r="A77" s="13"/>
      <c r="B77" s="28" t="s">
        <v>19</v>
      </c>
      <c r="C77" s="20" t="s">
        <v>90</v>
      </c>
      <c r="D77" s="17"/>
      <c r="E77" s="17"/>
      <c r="F77" s="17"/>
      <c r="G77" s="17"/>
      <c r="H77" s="18"/>
      <c r="I77" s="32">
        <f>((5/30)/12)*0.015</f>
        <v>0.0002083333333</v>
      </c>
      <c r="J77" s="30">
        <f>J73*I77</f>
        <v>0.6192541667</v>
      </c>
      <c r="K77" s="26"/>
      <c r="L77" s="25"/>
      <c r="M77" s="25"/>
      <c r="N77" s="25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4.25" customHeight="1">
      <c r="A78" s="13"/>
      <c r="B78" s="28" t="s">
        <v>21</v>
      </c>
      <c r="C78" s="20" t="s">
        <v>91</v>
      </c>
      <c r="D78" s="17"/>
      <c r="E78" s="17"/>
      <c r="F78" s="17"/>
      <c r="G78" s="17"/>
      <c r="H78" s="18"/>
      <c r="I78" s="32">
        <f>((15/30)/12)*0.0078</f>
        <v>0.000325</v>
      </c>
      <c r="J78" s="30">
        <f>J73*I78</f>
        <v>0.9660365</v>
      </c>
      <c r="K78" s="26"/>
      <c r="L78" s="25"/>
      <c r="M78" s="25"/>
      <c r="N78" s="25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4.25" customHeight="1">
      <c r="A79" s="13"/>
      <c r="B79" s="28" t="s">
        <v>50</v>
      </c>
      <c r="C79" s="20" t="s">
        <v>92</v>
      </c>
      <c r="D79" s="17"/>
      <c r="E79" s="17"/>
      <c r="F79" s="17"/>
      <c r="G79" s="17"/>
      <c r="H79" s="18"/>
      <c r="I79" s="32">
        <f>((0.0144*0.1)*0.4509)*(6/12)</f>
        <v>0.000324648</v>
      </c>
      <c r="J79" s="30">
        <f>J73*I79</f>
        <v>0.9649902082</v>
      </c>
      <c r="K79" s="26"/>
      <c r="L79" s="25"/>
      <c r="M79" s="25"/>
      <c r="N79" s="25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4.25" customHeight="1">
      <c r="A80" s="13"/>
      <c r="B80" s="28" t="s">
        <v>52</v>
      </c>
      <c r="C80" s="51" t="s">
        <v>93</v>
      </c>
      <c r="D80" s="17"/>
      <c r="E80" s="17"/>
      <c r="F80" s="17"/>
      <c r="G80" s="17"/>
      <c r="H80" s="18"/>
      <c r="I80" s="32">
        <f>SUM(I75:I79)*I42</f>
        <v>0.009015405098</v>
      </c>
      <c r="J80" s="30">
        <f>J73*I80</f>
        <v>26.79757042</v>
      </c>
      <c r="K80" s="26"/>
      <c r="L80" s="25"/>
      <c r="M80" s="25"/>
      <c r="N80" s="25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4.25" customHeight="1">
      <c r="A81" s="46"/>
      <c r="B81" s="29" t="s">
        <v>94</v>
      </c>
      <c r="C81" s="17"/>
      <c r="D81" s="17"/>
      <c r="E81" s="17"/>
      <c r="F81" s="17"/>
      <c r="G81" s="17"/>
      <c r="H81" s="18"/>
      <c r="I81" s="37">
        <f>SUM(I75:I80)</f>
        <v>0.03568820125</v>
      </c>
      <c r="J81" s="33">
        <f>TRUNC(SUM(J75:J80),2)</f>
        <v>106.08</v>
      </c>
      <c r="K81" s="52"/>
      <c r="L81" s="48"/>
      <c r="M81" s="48"/>
      <c r="N81" s="48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</row>
    <row r="82" ht="16.5" customHeight="1">
      <c r="A82" s="13"/>
      <c r="B82" s="56"/>
      <c r="C82" s="57"/>
      <c r="D82" s="57"/>
      <c r="E82" s="57"/>
      <c r="F82" s="57"/>
      <c r="G82" s="57"/>
      <c r="H82" s="57"/>
      <c r="I82" s="57"/>
      <c r="J82" s="57"/>
      <c r="K82" s="25"/>
      <c r="L82" s="25"/>
      <c r="M82" s="25"/>
      <c r="N82" s="25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4.25" customHeight="1">
      <c r="A83" s="13"/>
      <c r="B83" s="29" t="s">
        <v>95</v>
      </c>
      <c r="C83" s="17"/>
      <c r="D83" s="17"/>
      <c r="E83" s="17"/>
      <c r="F83" s="17"/>
      <c r="G83" s="17"/>
      <c r="H83" s="18"/>
      <c r="I83" s="28"/>
      <c r="J83" s="28" t="s">
        <v>36</v>
      </c>
      <c r="K83" s="25"/>
      <c r="L83" s="25"/>
      <c r="M83" s="25"/>
      <c r="N83" s="25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4.25" customHeight="1">
      <c r="A84" s="13"/>
      <c r="B84" s="28" t="s">
        <v>14</v>
      </c>
      <c r="C84" s="20" t="s">
        <v>96</v>
      </c>
      <c r="D84" s="17"/>
      <c r="E84" s="17"/>
      <c r="F84" s="17"/>
      <c r="G84" s="17"/>
      <c r="H84" s="18"/>
      <c r="I84" s="32"/>
      <c r="J84" s="30">
        <f>(((J21+J22)/'Benefícios'!A8)*'Benefícios'!J8)*'Benefícios'!M2</f>
        <v>324.2644364</v>
      </c>
      <c r="K84" s="25"/>
      <c r="L84" s="25"/>
      <c r="M84" s="25"/>
      <c r="N84" s="25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4.25" customHeight="1">
      <c r="A85" s="13"/>
      <c r="B85" s="29" t="s">
        <v>97</v>
      </c>
      <c r="C85" s="17"/>
      <c r="D85" s="17"/>
      <c r="E85" s="17"/>
      <c r="F85" s="17"/>
      <c r="G85" s="17"/>
      <c r="H85" s="18"/>
      <c r="I85" s="37"/>
      <c r="J85" s="33">
        <f>J84</f>
        <v>324.2644364</v>
      </c>
      <c r="K85" s="26"/>
      <c r="L85" s="25"/>
      <c r="M85" s="25"/>
      <c r="N85" s="25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4.25" customHeight="1">
      <c r="A86" s="13"/>
      <c r="B86" s="56"/>
      <c r="C86" s="56"/>
      <c r="D86" s="56"/>
      <c r="E86" s="56"/>
      <c r="F86" s="56"/>
      <c r="G86" s="56"/>
      <c r="H86" s="56"/>
      <c r="I86" s="56"/>
      <c r="J86" s="56"/>
      <c r="K86" s="25"/>
      <c r="L86" s="25"/>
      <c r="M86" s="25"/>
      <c r="N86" s="25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2.75" customHeight="1">
      <c r="A87" s="13"/>
      <c r="B87" s="16" t="s">
        <v>98</v>
      </c>
      <c r="C87" s="17"/>
      <c r="D87" s="17"/>
      <c r="E87" s="17"/>
      <c r="F87" s="17"/>
      <c r="G87" s="17"/>
      <c r="H87" s="17"/>
      <c r="I87" s="17"/>
      <c r="J87" s="18"/>
      <c r="K87" s="25"/>
      <c r="L87" s="25"/>
      <c r="M87" s="36"/>
      <c r="N87" s="25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4.25" customHeight="1">
      <c r="A88" s="13"/>
      <c r="B88" s="29" t="s">
        <v>99</v>
      </c>
      <c r="C88" s="17"/>
      <c r="D88" s="17"/>
      <c r="E88" s="17"/>
      <c r="F88" s="17"/>
      <c r="G88" s="17"/>
      <c r="H88" s="17"/>
      <c r="I88" s="18"/>
      <c r="J88" s="28" t="s">
        <v>36</v>
      </c>
      <c r="K88" s="25"/>
      <c r="L88" s="25"/>
      <c r="M88" s="25"/>
      <c r="N88" s="25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4.25" customHeight="1">
      <c r="A89" s="13"/>
      <c r="B89" s="28" t="s">
        <v>100</v>
      </c>
      <c r="C89" s="20" t="s">
        <v>101</v>
      </c>
      <c r="D89" s="17"/>
      <c r="E89" s="17"/>
      <c r="F89" s="17"/>
      <c r="G89" s="17"/>
      <c r="H89" s="17"/>
      <c r="I89" s="18"/>
      <c r="J89" s="30">
        <f>J81</f>
        <v>106.08</v>
      </c>
      <c r="K89" s="25"/>
      <c r="L89" s="25"/>
      <c r="M89" s="25"/>
      <c r="N89" s="25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2.75" customHeight="1">
      <c r="A90" s="13"/>
      <c r="B90" s="28" t="s">
        <v>102</v>
      </c>
      <c r="C90" s="20" t="s">
        <v>103</v>
      </c>
      <c r="D90" s="17"/>
      <c r="E90" s="17"/>
      <c r="F90" s="17"/>
      <c r="G90" s="17"/>
      <c r="H90" s="17"/>
      <c r="I90" s="18"/>
      <c r="J90" s="30">
        <f>J85</f>
        <v>324.2644364</v>
      </c>
      <c r="K90" s="25"/>
      <c r="L90" s="25"/>
      <c r="M90" s="25"/>
      <c r="N90" s="25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8.0" customHeight="1">
      <c r="A91" s="13"/>
      <c r="B91" s="29" t="s">
        <v>104</v>
      </c>
      <c r="C91" s="17"/>
      <c r="D91" s="17"/>
      <c r="E91" s="17"/>
      <c r="F91" s="17"/>
      <c r="G91" s="17"/>
      <c r="H91" s="17"/>
      <c r="I91" s="18"/>
      <c r="J91" s="33">
        <f>TRUNC(SUM(J89:J90),2)</f>
        <v>430.34</v>
      </c>
      <c r="K91" s="26"/>
      <c r="L91" s="25"/>
      <c r="M91" s="25"/>
      <c r="N91" s="25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4.25" customHeight="1">
      <c r="A92" s="13"/>
      <c r="B92" s="53"/>
      <c r="C92" s="54"/>
      <c r="D92" s="54"/>
      <c r="E92" s="54"/>
      <c r="F92" s="54"/>
      <c r="G92" s="54"/>
      <c r="H92" s="54"/>
      <c r="I92" s="54"/>
      <c r="J92" s="54"/>
      <c r="K92" s="25"/>
      <c r="L92" s="25"/>
      <c r="M92" s="25"/>
      <c r="N92" s="25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4.25" customHeight="1">
      <c r="A93" s="13"/>
      <c r="B93" s="16" t="s">
        <v>105</v>
      </c>
      <c r="C93" s="17"/>
      <c r="D93" s="17"/>
      <c r="E93" s="17"/>
      <c r="F93" s="17"/>
      <c r="G93" s="17"/>
      <c r="H93" s="17"/>
      <c r="I93" s="17"/>
      <c r="J93" s="18"/>
      <c r="K93" s="25"/>
      <c r="L93" s="25"/>
      <c r="M93" s="25"/>
      <c r="N93" s="25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4.25" customHeight="1">
      <c r="A94" s="13"/>
      <c r="B94" s="28">
        <v>5.0</v>
      </c>
      <c r="C94" s="29" t="s">
        <v>106</v>
      </c>
      <c r="D94" s="17"/>
      <c r="E94" s="17"/>
      <c r="F94" s="17"/>
      <c r="G94" s="17"/>
      <c r="H94" s="18"/>
      <c r="I94" s="28"/>
      <c r="J94" s="28" t="s">
        <v>36</v>
      </c>
      <c r="K94" s="25"/>
      <c r="L94" s="25"/>
      <c r="M94" s="25"/>
      <c r="N94" s="25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4.25" customHeight="1">
      <c r="A95" s="13"/>
      <c r="B95" s="28" t="s">
        <v>14</v>
      </c>
      <c r="C95" s="20" t="s">
        <v>107</v>
      </c>
      <c r="D95" s="17"/>
      <c r="E95" s="17"/>
      <c r="F95" s="17"/>
      <c r="G95" s="17"/>
      <c r="H95" s="18"/>
      <c r="I95" s="30"/>
      <c r="J95" s="49">
        <f>Insumos!F14</f>
        <v>0</v>
      </c>
      <c r="K95" s="25"/>
      <c r="L95" s="25"/>
      <c r="M95" s="25"/>
      <c r="N95" s="25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4.25" customHeight="1">
      <c r="A96" s="13"/>
      <c r="B96" s="28" t="s">
        <v>16</v>
      </c>
      <c r="C96" s="20" t="s">
        <v>108</v>
      </c>
      <c r="D96" s="17"/>
      <c r="E96" s="17"/>
      <c r="F96" s="17"/>
      <c r="G96" s="17"/>
      <c r="H96" s="18"/>
      <c r="I96" s="58"/>
      <c r="J96" s="49">
        <f>Insumos!M16</f>
        <v>0</v>
      </c>
      <c r="K96" s="25"/>
      <c r="L96" s="25"/>
      <c r="M96" s="25"/>
      <c r="N96" s="25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4.25" customHeight="1">
      <c r="A97" s="13"/>
      <c r="B97" s="29" t="s">
        <v>109</v>
      </c>
      <c r="C97" s="17"/>
      <c r="D97" s="17"/>
      <c r="E97" s="17"/>
      <c r="F97" s="17"/>
      <c r="G97" s="17"/>
      <c r="H97" s="18"/>
      <c r="I97" s="59"/>
      <c r="J97" s="33">
        <f>TRUNC(SUM(J95:J96),2)</f>
        <v>0</v>
      </c>
      <c r="K97" s="25"/>
      <c r="L97" s="25"/>
      <c r="M97" s="25"/>
      <c r="N97" s="25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6.5" customHeight="1">
      <c r="A98" s="13"/>
      <c r="B98" s="56"/>
      <c r="C98" s="57"/>
      <c r="D98" s="57"/>
      <c r="E98" s="57"/>
      <c r="F98" s="57"/>
      <c r="G98" s="57"/>
      <c r="H98" s="57"/>
      <c r="I98" s="57"/>
      <c r="J98" s="57"/>
      <c r="K98" s="25"/>
      <c r="L98" s="25"/>
      <c r="M98" s="25"/>
      <c r="N98" s="25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6.5" customHeight="1">
      <c r="A99" s="13"/>
      <c r="B99" s="60" t="s">
        <v>110</v>
      </c>
      <c r="C99" s="57"/>
      <c r="D99" s="57"/>
      <c r="E99" s="61">
        <f>J24+J59+J70+J91+J97</f>
        <v>6056.963076</v>
      </c>
      <c r="F99" s="56"/>
      <c r="G99" s="56"/>
      <c r="H99" s="56"/>
      <c r="I99" s="56"/>
      <c r="J99" s="56"/>
      <c r="K99" s="25"/>
      <c r="L99" s="25"/>
      <c r="M99" s="25"/>
      <c r="N99" s="25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6.5" customHeight="1">
      <c r="A100" s="13"/>
      <c r="B100" s="60" t="s">
        <v>111</v>
      </c>
      <c r="C100" s="57"/>
      <c r="D100" s="57"/>
      <c r="E100" s="62">
        <f>I106+I107+I108</f>
        <v>0.02</v>
      </c>
      <c r="F100" s="56" t="s">
        <v>112</v>
      </c>
      <c r="G100" s="62">
        <f>1-E100</f>
        <v>0.98</v>
      </c>
      <c r="H100" s="63">
        <f>(E99+J103+J104)/G100</f>
        <v>6180.574567</v>
      </c>
      <c r="I100" s="54"/>
      <c r="J100" s="56"/>
      <c r="K100" s="25"/>
      <c r="L100" s="25"/>
      <c r="M100" s="25"/>
      <c r="N100" s="25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4.25" customHeight="1">
      <c r="A101" s="13"/>
      <c r="B101" s="16" t="s">
        <v>113</v>
      </c>
      <c r="C101" s="17"/>
      <c r="D101" s="17"/>
      <c r="E101" s="17"/>
      <c r="F101" s="17"/>
      <c r="G101" s="17"/>
      <c r="H101" s="17"/>
      <c r="I101" s="17"/>
      <c r="J101" s="18"/>
      <c r="K101" s="26"/>
      <c r="L101" s="36"/>
      <c r="M101" s="36"/>
      <c r="N101" s="25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4.25" customHeight="1">
      <c r="A102" s="13"/>
      <c r="B102" s="28">
        <v>6.0</v>
      </c>
      <c r="C102" s="29" t="s">
        <v>114</v>
      </c>
      <c r="D102" s="17"/>
      <c r="E102" s="17"/>
      <c r="F102" s="17"/>
      <c r="G102" s="17"/>
      <c r="H102" s="18"/>
      <c r="I102" s="28"/>
      <c r="J102" s="28" t="s">
        <v>36</v>
      </c>
      <c r="K102" s="26"/>
      <c r="L102" s="25"/>
      <c r="M102" s="25"/>
      <c r="N102" s="25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2.75" customHeight="1">
      <c r="A103" s="13"/>
      <c r="B103" s="28" t="s">
        <v>14</v>
      </c>
      <c r="C103" s="20" t="s">
        <v>115</v>
      </c>
      <c r="D103" s="17"/>
      <c r="E103" s="17"/>
      <c r="F103" s="17"/>
      <c r="G103" s="17"/>
      <c r="H103" s="18"/>
      <c r="I103" s="44">
        <v>0.0</v>
      </c>
      <c r="J103" s="30">
        <f>E99*I103</f>
        <v>0</v>
      </c>
      <c r="K103" s="64"/>
      <c r="L103" s="23"/>
      <c r="M103" s="23"/>
      <c r="N103" s="26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4.25" customHeight="1">
      <c r="A104" s="13"/>
      <c r="B104" s="28" t="s">
        <v>16</v>
      </c>
      <c r="C104" s="20" t="s">
        <v>116</v>
      </c>
      <c r="D104" s="17"/>
      <c r="E104" s="17"/>
      <c r="F104" s="17"/>
      <c r="G104" s="17"/>
      <c r="H104" s="18"/>
      <c r="I104" s="44">
        <v>0.0</v>
      </c>
      <c r="J104" s="30">
        <f>(E99+J103)*I104</f>
        <v>0</v>
      </c>
      <c r="K104" s="64"/>
      <c r="L104" s="23"/>
      <c r="M104" s="23"/>
      <c r="N104" s="25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4.25" customHeight="1">
      <c r="A105" s="13"/>
      <c r="B105" s="28" t="s">
        <v>19</v>
      </c>
      <c r="C105" s="29" t="s">
        <v>117</v>
      </c>
      <c r="D105" s="17"/>
      <c r="E105" s="17"/>
      <c r="F105" s="17"/>
      <c r="G105" s="17"/>
      <c r="H105" s="18"/>
      <c r="I105" s="32"/>
      <c r="J105" s="30"/>
      <c r="K105" s="23"/>
      <c r="L105" s="23"/>
      <c r="M105" s="23"/>
      <c r="N105" s="25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4.25" customHeight="1">
      <c r="A106" s="13"/>
      <c r="B106" s="28" t="s">
        <v>118</v>
      </c>
      <c r="C106" s="20" t="s">
        <v>119</v>
      </c>
      <c r="D106" s="17"/>
      <c r="E106" s="17"/>
      <c r="F106" s="17"/>
      <c r="G106" s="17"/>
      <c r="H106" s="18"/>
      <c r="I106" s="44">
        <v>0.0</v>
      </c>
      <c r="J106" s="30">
        <f>H100*I106</f>
        <v>0</v>
      </c>
      <c r="K106" s="64"/>
      <c r="L106" s="26"/>
      <c r="M106" s="25"/>
      <c r="N106" s="25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4.25" customHeight="1">
      <c r="A107" s="13"/>
      <c r="B107" s="28" t="s">
        <v>120</v>
      </c>
      <c r="C107" s="20" t="s">
        <v>121</v>
      </c>
      <c r="D107" s="17"/>
      <c r="E107" s="17"/>
      <c r="F107" s="17"/>
      <c r="G107" s="17"/>
      <c r="H107" s="18"/>
      <c r="I107" s="44">
        <v>0.0</v>
      </c>
      <c r="J107" s="30">
        <f>H100*I107</f>
        <v>0</v>
      </c>
      <c r="K107" s="26"/>
      <c r="L107" s="26"/>
      <c r="M107" s="25"/>
      <c r="N107" s="25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4.25" customHeight="1">
      <c r="A108" s="13"/>
      <c r="B108" s="28" t="s">
        <v>122</v>
      </c>
      <c r="C108" s="20" t="s">
        <v>123</v>
      </c>
      <c r="D108" s="17"/>
      <c r="E108" s="17"/>
      <c r="F108" s="17"/>
      <c r="G108" s="17"/>
      <c r="H108" s="18"/>
      <c r="I108" s="65">
        <v>0.02</v>
      </c>
      <c r="J108" s="30">
        <f>H100*I108</f>
        <v>123.6114913</v>
      </c>
      <c r="K108" s="26"/>
      <c r="L108" s="26"/>
      <c r="M108" s="25"/>
      <c r="N108" s="25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4.25" customHeight="1">
      <c r="A109" s="13"/>
      <c r="B109" s="29" t="s">
        <v>124</v>
      </c>
      <c r="C109" s="17"/>
      <c r="D109" s="17"/>
      <c r="E109" s="17"/>
      <c r="F109" s="17"/>
      <c r="G109" s="17"/>
      <c r="H109" s="18"/>
      <c r="I109" s="32">
        <f>SUM(I103:I108)</f>
        <v>0.02</v>
      </c>
      <c r="J109" s="33">
        <f>TRUNC(SUM(J103:J108),2)</f>
        <v>123.61</v>
      </c>
      <c r="K109" s="26"/>
      <c r="L109" s="25"/>
      <c r="M109" s="25"/>
      <c r="N109" s="25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4.25" customHeight="1">
      <c r="A110" s="13"/>
      <c r="B110" s="16" t="s">
        <v>125</v>
      </c>
      <c r="C110" s="17"/>
      <c r="D110" s="17"/>
      <c r="E110" s="17"/>
      <c r="F110" s="17"/>
      <c r="G110" s="17"/>
      <c r="H110" s="17"/>
      <c r="I110" s="17"/>
      <c r="J110" s="18"/>
      <c r="K110" s="25"/>
      <c r="L110" s="25"/>
      <c r="M110" s="25"/>
      <c r="N110" s="25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4.25" customHeight="1">
      <c r="A111" s="13"/>
      <c r="B111" s="29" t="s">
        <v>126</v>
      </c>
      <c r="C111" s="17"/>
      <c r="D111" s="17"/>
      <c r="E111" s="17"/>
      <c r="F111" s="17"/>
      <c r="G111" s="17"/>
      <c r="H111" s="17"/>
      <c r="I111" s="18"/>
      <c r="J111" s="28" t="s">
        <v>36</v>
      </c>
      <c r="K111" s="25"/>
      <c r="L111" s="25"/>
      <c r="M111" s="25"/>
      <c r="N111" s="25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4.25" customHeight="1">
      <c r="A112" s="13"/>
      <c r="B112" s="19" t="s">
        <v>14</v>
      </c>
      <c r="C112" s="20" t="str">
        <f>B19</f>
        <v>MÓDULO 1 - COMPOSIÇÃO DA REMUNERAÇÃO</v>
      </c>
      <c r="D112" s="17"/>
      <c r="E112" s="17"/>
      <c r="F112" s="17"/>
      <c r="G112" s="17"/>
      <c r="H112" s="17"/>
      <c r="I112" s="18"/>
      <c r="J112" s="30">
        <f>J24</f>
        <v>2972.42</v>
      </c>
      <c r="K112" s="26"/>
      <c r="L112" s="26"/>
      <c r="M112" s="25"/>
      <c r="N112" s="25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2.75" customHeight="1">
      <c r="A113" s="13"/>
      <c r="B113" s="19" t="s">
        <v>16</v>
      </c>
      <c r="C113" s="20" t="str">
        <f>B26</f>
        <v>MÓDULO 2 – ENCARGOS E BENEFÍCIOS ANUAIS, MENSAIS E DIÁRIOS</v>
      </c>
      <c r="D113" s="17"/>
      <c r="E113" s="17"/>
      <c r="F113" s="17"/>
      <c r="G113" s="17"/>
      <c r="H113" s="17"/>
      <c r="I113" s="18"/>
      <c r="J113" s="30">
        <f>J59</f>
        <v>2465.57</v>
      </c>
      <c r="K113" s="25"/>
      <c r="L113" s="26"/>
      <c r="M113" s="25"/>
      <c r="N113" s="25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4.25" customHeight="1">
      <c r="A114" s="13"/>
      <c r="B114" s="19" t="s">
        <v>19</v>
      </c>
      <c r="C114" s="20" t="str">
        <f>B61</f>
        <v>MÓDULO 3 – PROVISÃO PARA RESCISÃO</v>
      </c>
      <c r="D114" s="17"/>
      <c r="E114" s="17"/>
      <c r="F114" s="17"/>
      <c r="G114" s="17"/>
      <c r="H114" s="17"/>
      <c r="I114" s="18"/>
      <c r="J114" s="30">
        <f>J70</f>
        <v>188.6330759</v>
      </c>
      <c r="K114" s="25"/>
      <c r="L114" s="26"/>
      <c r="M114" s="25"/>
      <c r="N114" s="25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4.25" customHeight="1">
      <c r="A115" s="13"/>
      <c r="B115" s="19" t="s">
        <v>21</v>
      </c>
      <c r="C115" s="20" t="str">
        <f>B72</f>
        <v>MÓDULO 4 – CUSTO DE REPOSIÇÃO DO PROFISSIONAL AUSENTE</v>
      </c>
      <c r="D115" s="17"/>
      <c r="E115" s="17"/>
      <c r="F115" s="17"/>
      <c r="G115" s="17"/>
      <c r="H115" s="17"/>
      <c r="I115" s="18"/>
      <c r="J115" s="30">
        <f>J91</f>
        <v>430.34</v>
      </c>
      <c r="K115" s="25"/>
      <c r="L115" s="26"/>
      <c r="M115" s="25"/>
      <c r="N115" s="25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4.25" customHeight="1">
      <c r="A116" s="13"/>
      <c r="B116" s="19" t="s">
        <v>50</v>
      </c>
      <c r="C116" s="20" t="str">
        <f>B93</f>
        <v>MÓDULO 5 – INSUMOS DIVERSOS</v>
      </c>
      <c r="D116" s="17"/>
      <c r="E116" s="17"/>
      <c r="F116" s="17"/>
      <c r="G116" s="17"/>
      <c r="H116" s="17"/>
      <c r="I116" s="18"/>
      <c r="J116" s="30">
        <f>J97</f>
        <v>0</v>
      </c>
      <c r="K116" s="25"/>
      <c r="L116" s="26"/>
      <c r="M116" s="25"/>
      <c r="N116" s="25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4.25" customHeight="1">
      <c r="A117" s="13"/>
      <c r="B117" s="28"/>
      <c r="C117" s="29" t="s">
        <v>127</v>
      </c>
      <c r="D117" s="17"/>
      <c r="E117" s="17"/>
      <c r="F117" s="17"/>
      <c r="G117" s="17"/>
      <c r="H117" s="17"/>
      <c r="I117" s="18"/>
      <c r="J117" s="66">
        <f>TRUNC(SUM(J112:J116),2)</f>
        <v>6056.96</v>
      </c>
      <c r="K117" s="25"/>
      <c r="L117" s="26"/>
      <c r="M117" s="25"/>
      <c r="N117" s="25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2.75" customHeight="1">
      <c r="A118" s="13"/>
      <c r="B118" s="19" t="s">
        <v>52</v>
      </c>
      <c r="C118" s="20" t="str">
        <f>B101</f>
        <v>MÓDULO 6 – CUSTOS INDIRETOS, TRIBUTOS E LUCRO</v>
      </c>
      <c r="D118" s="17"/>
      <c r="E118" s="17"/>
      <c r="F118" s="17"/>
      <c r="G118" s="17"/>
      <c r="H118" s="17"/>
      <c r="I118" s="18"/>
      <c r="J118" s="30">
        <f>J109</f>
        <v>123.61</v>
      </c>
      <c r="K118" s="25"/>
      <c r="L118" s="25"/>
      <c r="M118" s="25"/>
      <c r="N118" s="25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4.25" customHeight="1">
      <c r="A119" s="13"/>
      <c r="B119" s="29" t="s">
        <v>128</v>
      </c>
      <c r="C119" s="17"/>
      <c r="D119" s="17"/>
      <c r="E119" s="17"/>
      <c r="F119" s="17"/>
      <c r="G119" s="17"/>
      <c r="H119" s="17"/>
      <c r="I119" s="18"/>
      <c r="J119" s="33">
        <f>TRUNC(SUM(J117:J118),2)</f>
        <v>6180.57</v>
      </c>
      <c r="K119" s="25"/>
      <c r="L119" s="25"/>
      <c r="M119" s="25"/>
      <c r="N119" s="25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4.25" customHeight="1">
      <c r="A120" s="13"/>
      <c r="B120" s="28"/>
      <c r="C120" s="67" t="s">
        <v>129</v>
      </c>
      <c r="D120" s="17"/>
      <c r="E120" s="17"/>
      <c r="F120" s="17"/>
      <c r="G120" s="17"/>
      <c r="H120" s="18"/>
      <c r="I120" s="28">
        <v>2.0</v>
      </c>
      <c r="J120" s="33">
        <f>J119*I120</f>
        <v>12361.14</v>
      </c>
      <c r="K120" s="25"/>
      <c r="L120" s="25"/>
      <c r="M120" s="25"/>
      <c r="N120" s="25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4.25" customHeight="1">
      <c r="A121" s="13"/>
      <c r="B121" s="23"/>
      <c r="C121" s="23"/>
      <c r="D121" s="23"/>
      <c r="E121" s="23"/>
      <c r="F121" s="23"/>
      <c r="G121" s="23"/>
      <c r="H121" s="23"/>
      <c r="I121" s="23"/>
      <c r="J121" s="68"/>
      <c r="K121" s="36"/>
      <c r="L121" s="26"/>
      <c r="M121" s="26"/>
      <c r="N121" s="25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2.75" customHeight="1">
      <c r="A122" s="69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25"/>
      <c r="N122" s="25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51.0" customHeight="1">
      <c r="A123" s="71"/>
      <c r="M123" s="26"/>
      <c r="N123" s="25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2.75" customHeight="1">
      <c r="A124" s="71"/>
      <c r="M124" s="25"/>
      <c r="N124" s="25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4.25" customHeight="1">
      <c r="A125" s="71"/>
      <c r="M125" s="25"/>
      <c r="N125" s="25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4.25" customHeight="1">
      <c r="A126" s="71"/>
      <c r="M126" s="25"/>
      <c r="N126" s="25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4.25" customHeight="1">
      <c r="A127" s="71"/>
      <c r="M127" s="25"/>
      <c r="N127" s="25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4.25" customHeight="1">
      <c r="A128" s="71"/>
      <c r="M128" s="25"/>
      <c r="N128" s="25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4.25" customHeight="1">
      <c r="A129" s="71"/>
      <c r="M129" s="25"/>
      <c r="N129" s="25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4.25" customHeight="1">
      <c r="A130" s="71"/>
      <c r="M130" s="25"/>
      <c r="N130" s="25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4.25" customHeight="1">
      <c r="A131" s="71"/>
      <c r="M131" s="25"/>
      <c r="N131" s="25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4.25" customHeight="1">
      <c r="A132" s="71"/>
      <c r="M132" s="25"/>
      <c r="N132" s="25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4.25" customHeight="1">
      <c r="A133" s="71"/>
      <c r="M133" s="25"/>
      <c r="N133" s="25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4.25" customHeight="1">
      <c r="A134" s="71"/>
      <c r="M134" s="25"/>
      <c r="N134" s="25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4.25" customHeight="1">
      <c r="A135" s="71"/>
      <c r="M135" s="25"/>
      <c r="N135" s="25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4.25" customHeight="1">
      <c r="A136" s="71"/>
      <c r="M136" s="25"/>
      <c r="N136" s="25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4.25" customHeight="1">
      <c r="A137" s="71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4.25" customHeight="1">
      <c r="A138" s="71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4.2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4.2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4.2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4.2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4.2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4.2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4.2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4.2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4.2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4.2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4.2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4.2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4.2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4.2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4.2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4.2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4.2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4.2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4.2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4.2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4.2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4.2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4.2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4.2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4.2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4.2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4.2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4.2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4.2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4.2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4.2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4.2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4.2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4.2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4.2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4.2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4.2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4.2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4.2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4.2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4.2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4.2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4.2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4.2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4.2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4.2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4.2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4.2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4.2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4.2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4.2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4.2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4.2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4.2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4.2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4.2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4.2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4.2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4.2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4.2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4.2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4.2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4.2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4.2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4.2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4.2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4.2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4.2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4.2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4.2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4.2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4.2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4.2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4.2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4.2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4.2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4.2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4.2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4.2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4.2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4.2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4.2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4.2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4.2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4.2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4.2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4.2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4.2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4.2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4.2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4.2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4.2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4.2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4.2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4.2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4.2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4.2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4.2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4.2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ht="14.2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ht="14.25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ht="14.25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ht="14.25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ht="14.25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ht="14.25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ht="14.25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ht="14.25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ht="14.25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ht="14.25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ht="14.25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ht="14.25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ht="14.25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ht="14.25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ht="14.25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ht="14.25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ht="14.25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ht="14.25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ht="14.25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ht="14.25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ht="14.25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ht="14.25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ht="14.25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ht="14.25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ht="14.25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ht="14.25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ht="14.25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ht="14.25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ht="14.25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ht="14.25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ht="14.25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ht="14.25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ht="14.25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ht="14.25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ht="14.25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ht="14.25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ht="14.25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ht="14.25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ht="14.25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ht="14.25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ht="14.25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ht="14.25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ht="14.25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ht="14.25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ht="14.25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ht="14.25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ht="14.25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ht="14.25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ht="14.25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ht="14.25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ht="14.25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ht="14.25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ht="14.25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ht="14.25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ht="14.25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ht="14.25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ht="14.25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ht="14.25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ht="14.25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ht="14.25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ht="14.25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ht="14.25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ht="14.25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ht="14.25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ht="14.25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ht="14.25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ht="14.25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ht="14.25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ht="14.25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ht="14.25" customHeight="1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ht="14.25" customHeight="1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ht="14.25" customHeight="1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ht="14.25" customHeight="1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ht="14.25" customHeight="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ht="14.25" customHeight="1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ht="14.25" customHeight="1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ht="14.25" customHeight="1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ht="14.25" customHeight="1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ht="14.25" customHeight="1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ht="14.25" customHeight="1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ht="14.25" customHeight="1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ht="14.25" customHeight="1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ht="14.25" customHeight="1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7">
    <mergeCell ref="E1:F1"/>
    <mergeCell ref="H1:J1"/>
    <mergeCell ref="B2:J2"/>
    <mergeCell ref="C3:I3"/>
    <mergeCell ref="C4:I4"/>
    <mergeCell ref="C5:I5"/>
    <mergeCell ref="C6:I6"/>
    <mergeCell ref="B8:J8"/>
    <mergeCell ref="B9:C9"/>
    <mergeCell ref="D9:E9"/>
    <mergeCell ref="F9:J9"/>
    <mergeCell ref="B10:C10"/>
    <mergeCell ref="D10:E10"/>
    <mergeCell ref="F10:J10"/>
    <mergeCell ref="B12:J12"/>
    <mergeCell ref="C13:I13"/>
    <mergeCell ref="C14:I14"/>
    <mergeCell ref="C15:I15"/>
    <mergeCell ref="C16:I16"/>
    <mergeCell ref="C17:I17"/>
    <mergeCell ref="B18:J18"/>
    <mergeCell ref="B19:J19"/>
    <mergeCell ref="C20:H20"/>
    <mergeCell ref="C21:H21"/>
    <mergeCell ref="C22:H22"/>
    <mergeCell ref="C23:H23"/>
    <mergeCell ref="B24:I24"/>
    <mergeCell ref="B26:J26"/>
    <mergeCell ref="B27:H27"/>
    <mergeCell ref="C28:H28"/>
    <mergeCell ref="C29:H29"/>
    <mergeCell ref="B30:H30"/>
    <mergeCell ref="B33:H33"/>
    <mergeCell ref="C34:H34"/>
    <mergeCell ref="C35:H35"/>
    <mergeCell ref="C36:H36"/>
    <mergeCell ref="C37:H37"/>
    <mergeCell ref="C38:H38"/>
    <mergeCell ref="C39:H39"/>
    <mergeCell ref="C40:H40"/>
    <mergeCell ref="C41:H41"/>
    <mergeCell ref="B42:H42"/>
    <mergeCell ref="B44:H44"/>
    <mergeCell ref="C45:H45"/>
    <mergeCell ref="C46:H46"/>
    <mergeCell ref="C47:H47"/>
    <mergeCell ref="C48:H48"/>
    <mergeCell ref="C49:H49"/>
    <mergeCell ref="C50:H50"/>
    <mergeCell ref="C103:H103"/>
    <mergeCell ref="C104:H104"/>
    <mergeCell ref="C105:H105"/>
    <mergeCell ref="C106:H106"/>
    <mergeCell ref="C107:H107"/>
    <mergeCell ref="C108:H108"/>
    <mergeCell ref="B109:H109"/>
    <mergeCell ref="C117:I117"/>
    <mergeCell ref="C118:I118"/>
    <mergeCell ref="B119:I119"/>
    <mergeCell ref="C120:H120"/>
    <mergeCell ref="A122:L138"/>
    <mergeCell ref="B110:J110"/>
    <mergeCell ref="B111:I111"/>
    <mergeCell ref="C112:I112"/>
    <mergeCell ref="C113:I113"/>
    <mergeCell ref="C114:I114"/>
    <mergeCell ref="C115:I115"/>
    <mergeCell ref="C116:I116"/>
    <mergeCell ref="B51:I51"/>
    <mergeCell ref="B54:J54"/>
    <mergeCell ref="B55:I55"/>
    <mergeCell ref="C56:I56"/>
    <mergeCell ref="C57:I57"/>
    <mergeCell ref="C58:I58"/>
    <mergeCell ref="B59:I59"/>
    <mergeCell ref="B60:J60"/>
    <mergeCell ref="B61:J61"/>
    <mergeCell ref="C62:H62"/>
    <mergeCell ref="C63:H63"/>
    <mergeCell ref="C64:H64"/>
    <mergeCell ref="C65:H65"/>
    <mergeCell ref="C66:H66"/>
    <mergeCell ref="C67:H67"/>
    <mergeCell ref="C68:H68"/>
    <mergeCell ref="C69:H69"/>
    <mergeCell ref="B70:H70"/>
    <mergeCell ref="B71:J71"/>
    <mergeCell ref="B72:J72"/>
    <mergeCell ref="B74:H74"/>
    <mergeCell ref="C75:H75"/>
    <mergeCell ref="C76:H76"/>
    <mergeCell ref="C77:H77"/>
    <mergeCell ref="C78:H78"/>
    <mergeCell ref="C79:H79"/>
    <mergeCell ref="C80:H80"/>
    <mergeCell ref="B81:H81"/>
    <mergeCell ref="B82:J82"/>
    <mergeCell ref="B83:H83"/>
    <mergeCell ref="C84:H84"/>
    <mergeCell ref="B85:H85"/>
    <mergeCell ref="B87:J87"/>
    <mergeCell ref="B88:I88"/>
    <mergeCell ref="C89:I89"/>
    <mergeCell ref="C90:I90"/>
    <mergeCell ref="B91:I91"/>
    <mergeCell ref="B92:J92"/>
    <mergeCell ref="B93:J93"/>
    <mergeCell ref="C94:H94"/>
    <mergeCell ref="C95:H95"/>
    <mergeCell ref="C96:H96"/>
    <mergeCell ref="B97:H97"/>
    <mergeCell ref="B98:J98"/>
    <mergeCell ref="B99:D99"/>
    <mergeCell ref="B100:D100"/>
    <mergeCell ref="H100:I100"/>
    <mergeCell ref="B101:J101"/>
    <mergeCell ref="C102:H102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58220"/>
    <pageSetUpPr/>
  </sheetPr>
  <sheetViews>
    <sheetView workbookViewId="0"/>
  </sheetViews>
  <sheetFormatPr customHeight="1" defaultColWidth="12.63" defaultRowHeight="15.0"/>
  <cols>
    <col customWidth="1" min="1" max="1" width="1.63"/>
    <col customWidth="1" min="2" max="2" width="8.5"/>
    <col customWidth="1" min="3" max="3" width="13.63"/>
    <col customWidth="1" min="4" max="4" width="24.13"/>
    <col customWidth="1" min="5" max="5" width="17.5"/>
    <col customWidth="1" min="6" max="6" width="26.13"/>
    <col customWidth="1" min="7" max="7" width="10.75"/>
    <col customWidth="1" min="8" max="8" width="13.0"/>
    <col customWidth="1" min="9" max="9" width="11.75"/>
    <col customWidth="1" min="10" max="10" width="20.75"/>
    <col customWidth="1" min="11" max="11" width="24.13"/>
    <col customWidth="1" min="12" max="12" width="17.88"/>
    <col customWidth="1" min="13" max="13" width="18.25"/>
    <col customWidth="1" min="14" max="14" width="17.75"/>
    <col customWidth="1" min="15" max="26" width="8.63"/>
  </cols>
  <sheetData>
    <row r="1" ht="16.5" customHeight="1">
      <c r="A1" s="72"/>
      <c r="B1" s="73"/>
      <c r="C1" s="73"/>
      <c r="D1" s="73"/>
      <c r="E1" s="73"/>
      <c r="F1" s="15"/>
      <c r="G1" s="73"/>
      <c r="H1" s="73"/>
      <c r="I1" s="15"/>
      <c r="J1" s="15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</row>
    <row r="2" ht="16.5" customHeight="1">
      <c r="A2" s="72"/>
      <c r="B2" s="74" t="s">
        <v>13</v>
      </c>
      <c r="C2" s="17"/>
      <c r="D2" s="17"/>
      <c r="E2" s="17"/>
      <c r="F2" s="17"/>
      <c r="G2" s="17"/>
      <c r="H2" s="17"/>
      <c r="I2" s="17"/>
      <c r="J2" s="18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</row>
    <row r="3" ht="16.5" customHeight="1">
      <c r="A3" s="72"/>
      <c r="B3" s="75" t="s">
        <v>14</v>
      </c>
      <c r="C3" s="76" t="s">
        <v>15</v>
      </c>
      <c r="D3" s="17"/>
      <c r="E3" s="17"/>
      <c r="F3" s="17"/>
      <c r="G3" s="17"/>
      <c r="H3" s="17"/>
      <c r="I3" s="18"/>
      <c r="J3" s="77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ht="16.5" customHeight="1">
      <c r="A4" s="72"/>
      <c r="B4" s="75" t="s">
        <v>16</v>
      </c>
      <c r="C4" s="76" t="s">
        <v>17</v>
      </c>
      <c r="D4" s="17"/>
      <c r="E4" s="17"/>
      <c r="F4" s="17"/>
      <c r="G4" s="17"/>
      <c r="H4" s="17"/>
      <c r="I4" s="18"/>
      <c r="J4" s="75" t="s">
        <v>18</v>
      </c>
      <c r="K4" s="78"/>
      <c r="L4" s="78"/>
      <c r="M4" s="78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</row>
    <row r="5" ht="16.5" customHeight="1">
      <c r="A5" s="72"/>
      <c r="B5" s="75" t="s">
        <v>19</v>
      </c>
      <c r="C5" s="76" t="s">
        <v>20</v>
      </c>
      <c r="D5" s="17"/>
      <c r="E5" s="17"/>
      <c r="F5" s="17"/>
      <c r="G5" s="17"/>
      <c r="H5" s="17"/>
      <c r="I5" s="18"/>
      <c r="J5" s="75">
        <v>2024.0</v>
      </c>
      <c r="K5" s="78"/>
      <c r="L5" s="78"/>
      <c r="M5" s="78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</row>
    <row r="6" ht="16.5" customHeight="1">
      <c r="A6" s="72"/>
      <c r="B6" s="75" t="s">
        <v>21</v>
      </c>
      <c r="C6" s="76" t="s">
        <v>22</v>
      </c>
      <c r="D6" s="17"/>
      <c r="E6" s="17"/>
      <c r="F6" s="17"/>
      <c r="G6" s="17"/>
      <c r="H6" s="17"/>
      <c r="I6" s="18"/>
      <c r="J6" s="75">
        <v>12.0</v>
      </c>
      <c r="K6" s="78"/>
      <c r="L6" s="78"/>
      <c r="M6" s="78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</row>
    <row r="7" ht="16.5" customHeight="1">
      <c r="A7" s="72"/>
      <c r="B7" s="79"/>
      <c r="C7" s="79"/>
      <c r="D7" s="79"/>
      <c r="E7" s="79"/>
      <c r="F7" s="79"/>
      <c r="G7" s="79"/>
      <c r="H7" s="79"/>
      <c r="I7" s="79"/>
      <c r="J7" s="80">
        <v>15.22</v>
      </c>
      <c r="K7" s="78"/>
      <c r="L7" s="78"/>
      <c r="M7" s="78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</row>
    <row r="8" ht="12.75" customHeight="1">
      <c r="A8" s="72"/>
      <c r="B8" s="74" t="s">
        <v>23</v>
      </c>
      <c r="C8" s="17"/>
      <c r="D8" s="17"/>
      <c r="E8" s="17"/>
      <c r="F8" s="17"/>
      <c r="G8" s="17"/>
      <c r="H8" s="17"/>
      <c r="I8" s="17"/>
      <c r="J8" s="18"/>
      <c r="K8" s="78"/>
      <c r="L8" s="78"/>
      <c r="M8" s="78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</row>
    <row r="9" ht="12.75" customHeight="1">
      <c r="A9" s="72"/>
      <c r="B9" s="76" t="s">
        <v>24</v>
      </c>
      <c r="C9" s="18"/>
      <c r="D9" s="76" t="s">
        <v>25</v>
      </c>
      <c r="E9" s="18"/>
      <c r="F9" s="76" t="s">
        <v>26</v>
      </c>
      <c r="G9" s="17"/>
      <c r="H9" s="17"/>
      <c r="I9" s="17"/>
      <c r="J9" s="18"/>
      <c r="K9" s="78"/>
      <c r="L9" s="78"/>
      <c r="M9" s="78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</row>
    <row r="10" ht="12.75" customHeight="1">
      <c r="A10" s="72"/>
      <c r="B10" s="76" t="s">
        <v>27</v>
      </c>
      <c r="C10" s="18"/>
      <c r="D10" s="76" t="s">
        <v>1</v>
      </c>
      <c r="E10" s="18"/>
      <c r="F10" s="76">
        <v>1.0</v>
      </c>
      <c r="G10" s="17"/>
      <c r="H10" s="17"/>
      <c r="I10" s="17"/>
      <c r="J10" s="18"/>
      <c r="K10" s="78"/>
      <c r="L10" s="78"/>
      <c r="M10" s="78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</row>
    <row r="11" ht="12.75" customHeight="1">
      <c r="A11" s="72"/>
      <c r="B11" s="79"/>
      <c r="C11" s="79"/>
      <c r="D11" s="79"/>
      <c r="E11" s="79"/>
      <c r="F11" s="79"/>
      <c r="G11" s="79"/>
      <c r="H11" s="79"/>
      <c r="I11" s="79"/>
      <c r="J11" s="79"/>
      <c r="K11" s="78"/>
      <c r="L11" s="78"/>
      <c r="M11" s="78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</row>
    <row r="12" ht="16.5" customHeight="1">
      <c r="A12" s="72"/>
      <c r="B12" s="74" t="s">
        <v>28</v>
      </c>
      <c r="C12" s="17"/>
      <c r="D12" s="17"/>
      <c r="E12" s="17"/>
      <c r="F12" s="17"/>
      <c r="G12" s="17"/>
      <c r="H12" s="17"/>
      <c r="I12" s="17"/>
      <c r="J12" s="18"/>
      <c r="K12" s="78"/>
      <c r="L12" s="78"/>
      <c r="M12" s="78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</row>
    <row r="13" ht="12.75" customHeight="1">
      <c r="A13" s="72"/>
      <c r="B13" s="75">
        <v>1.0</v>
      </c>
      <c r="C13" s="76" t="s">
        <v>29</v>
      </c>
      <c r="D13" s="17"/>
      <c r="E13" s="17"/>
      <c r="F13" s="17"/>
      <c r="G13" s="17"/>
      <c r="H13" s="17"/>
      <c r="I13" s="18"/>
      <c r="J13" s="75" t="s">
        <v>10</v>
      </c>
      <c r="K13" s="81"/>
      <c r="L13" s="81"/>
      <c r="M13" s="81"/>
      <c r="N13" s="81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</row>
    <row r="14" ht="12.75" customHeight="1">
      <c r="A14" s="72"/>
      <c r="B14" s="75">
        <v>2.0</v>
      </c>
      <c r="C14" s="76" t="s">
        <v>30</v>
      </c>
      <c r="D14" s="17"/>
      <c r="E14" s="17"/>
      <c r="F14" s="17"/>
      <c r="G14" s="17"/>
      <c r="H14" s="17"/>
      <c r="I14" s="18"/>
      <c r="J14" s="75"/>
      <c r="K14" s="81"/>
      <c r="L14" s="82"/>
      <c r="M14" s="81"/>
      <c r="N14" s="81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</row>
    <row r="15" ht="12.75" customHeight="1">
      <c r="A15" s="72"/>
      <c r="B15" s="75">
        <v>3.0</v>
      </c>
      <c r="C15" s="76" t="s">
        <v>31</v>
      </c>
      <c r="D15" s="17"/>
      <c r="E15" s="17"/>
      <c r="F15" s="17"/>
      <c r="G15" s="17"/>
      <c r="H15" s="17"/>
      <c r="I15" s="18"/>
      <c r="J15" s="83">
        <f>'Benefícios'!A11</f>
        <v>2286.48</v>
      </c>
      <c r="K15" s="81"/>
      <c r="L15" s="82"/>
      <c r="M15" s="81"/>
      <c r="N15" s="81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</row>
    <row r="16" ht="12.75" customHeight="1">
      <c r="A16" s="72"/>
      <c r="B16" s="75">
        <v>4.0</v>
      </c>
      <c r="C16" s="76" t="s">
        <v>32</v>
      </c>
      <c r="D16" s="17"/>
      <c r="E16" s="17"/>
      <c r="F16" s="17"/>
      <c r="G16" s="17"/>
      <c r="H16" s="17"/>
      <c r="I16" s="18"/>
      <c r="J16" s="75"/>
      <c r="K16" s="81"/>
      <c r="L16" s="82"/>
      <c r="M16" s="81"/>
      <c r="N16" s="81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</row>
    <row r="17" ht="12.75" customHeight="1">
      <c r="A17" s="72"/>
      <c r="B17" s="75">
        <v>5.0</v>
      </c>
      <c r="C17" s="76" t="s">
        <v>33</v>
      </c>
      <c r="D17" s="17"/>
      <c r="E17" s="17"/>
      <c r="F17" s="17"/>
      <c r="G17" s="17"/>
      <c r="H17" s="17"/>
      <c r="I17" s="18"/>
      <c r="J17" s="77">
        <v>45292.0</v>
      </c>
      <c r="K17" s="81"/>
      <c r="L17" s="81"/>
      <c r="M17" s="81"/>
      <c r="N17" s="81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</row>
    <row r="18" ht="16.5" customHeight="1">
      <c r="A18" s="72"/>
      <c r="B18" s="79"/>
      <c r="K18" s="81"/>
      <c r="L18" s="81"/>
      <c r="M18" s="81"/>
      <c r="N18" s="81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</row>
    <row r="19" ht="16.5" customHeight="1">
      <c r="A19" s="72"/>
      <c r="B19" s="74" t="s">
        <v>34</v>
      </c>
      <c r="C19" s="17"/>
      <c r="D19" s="17"/>
      <c r="E19" s="17"/>
      <c r="F19" s="17"/>
      <c r="G19" s="17"/>
      <c r="H19" s="17"/>
      <c r="I19" s="17"/>
      <c r="J19" s="18"/>
      <c r="K19" s="82"/>
      <c r="L19" s="81"/>
      <c r="M19" s="81"/>
      <c r="N19" s="81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</row>
    <row r="20" ht="12.75" customHeight="1">
      <c r="A20" s="72"/>
      <c r="B20" s="84">
        <v>1.0</v>
      </c>
      <c r="C20" s="85" t="s">
        <v>35</v>
      </c>
      <c r="D20" s="17"/>
      <c r="E20" s="17"/>
      <c r="F20" s="17"/>
      <c r="G20" s="17"/>
      <c r="H20" s="18"/>
      <c r="I20" s="84"/>
      <c r="J20" s="84" t="s">
        <v>36</v>
      </c>
      <c r="K20" s="81"/>
      <c r="L20" s="82"/>
      <c r="M20" s="81"/>
      <c r="N20" s="81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</row>
    <row r="21" ht="12.75" customHeight="1">
      <c r="A21" s="72"/>
      <c r="B21" s="84" t="s">
        <v>14</v>
      </c>
      <c r="C21" s="76" t="s">
        <v>37</v>
      </c>
      <c r="D21" s="17"/>
      <c r="E21" s="17"/>
      <c r="F21" s="17"/>
      <c r="G21" s="17"/>
      <c r="H21" s="18"/>
      <c r="I21" s="75"/>
      <c r="J21" s="86">
        <f>J15</f>
        <v>2286.48</v>
      </c>
      <c r="K21" s="81"/>
      <c r="L21" s="82"/>
      <c r="M21" s="87"/>
      <c r="N21" s="81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</row>
    <row r="22" ht="12.75" customHeight="1">
      <c r="A22" s="72"/>
      <c r="B22" s="84" t="s">
        <v>16</v>
      </c>
      <c r="C22" s="76" t="s">
        <v>38</v>
      </c>
      <c r="D22" s="17"/>
      <c r="E22" s="17"/>
      <c r="F22" s="17"/>
      <c r="G22" s="17"/>
      <c r="H22" s="18"/>
      <c r="I22" s="88"/>
      <c r="J22" s="86">
        <f>J21*'Benefícios'!L8</f>
        <v>685.944</v>
      </c>
      <c r="K22" s="81"/>
      <c r="L22" s="82"/>
      <c r="M22" s="81"/>
      <c r="N22" s="81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</row>
    <row r="23" ht="12.75" customHeight="1">
      <c r="A23" s="72"/>
      <c r="B23" s="84" t="s">
        <v>21</v>
      </c>
      <c r="C23" s="76" t="s">
        <v>130</v>
      </c>
      <c r="D23" s="17"/>
      <c r="E23" s="17"/>
      <c r="F23" s="17"/>
      <c r="G23" s="17"/>
      <c r="H23" s="18"/>
      <c r="I23" s="88"/>
      <c r="J23" s="86">
        <f>((((J21+J22)/'Benefícios'!A8)*'Benefícios'!L2)*'Benefícios'!L4)*'Benefícios'!M2</f>
        <v>567.4627636</v>
      </c>
      <c r="K23" s="81"/>
      <c r="L23" s="82"/>
      <c r="M23" s="81"/>
      <c r="N23" s="81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</row>
    <row r="24" ht="12.75" customHeight="1">
      <c r="A24" s="72"/>
      <c r="B24" s="85" t="s">
        <v>39</v>
      </c>
      <c r="C24" s="17"/>
      <c r="D24" s="17"/>
      <c r="E24" s="17"/>
      <c r="F24" s="17"/>
      <c r="G24" s="17"/>
      <c r="H24" s="17"/>
      <c r="I24" s="18"/>
      <c r="J24" s="89">
        <f>TRUNC(SUM(J21:J23),2)</f>
        <v>3539.88</v>
      </c>
      <c r="K24" s="82"/>
      <c r="L24" s="82"/>
      <c r="M24" s="81"/>
      <c r="N24" s="81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</row>
    <row r="25" ht="14.25" customHeight="1">
      <c r="A25" s="72"/>
      <c r="B25" s="90"/>
      <c r="C25" s="90"/>
      <c r="D25" s="90"/>
      <c r="E25" s="90"/>
      <c r="F25" s="90"/>
      <c r="G25" s="90"/>
      <c r="H25" s="90"/>
      <c r="I25" s="90"/>
      <c r="J25" s="91"/>
      <c r="K25" s="81"/>
      <c r="L25" s="81"/>
      <c r="M25" s="81"/>
      <c r="N25" s="81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</row>
    <row r="26" ht="12.75" customHeight="1">
      <c r="A26" s="72"/>
      <c r="B26" s="74" t="s">
        <v>40</v>
      </c>
      <c r="C26" s="17"/>
      <c r="D26" s="17"/>
      <c r="E26" s="17"/>
      <c r="F26" s="17"/>
      <c r="G26" s="17"/>
      <c r="H26" s="17"/>
      <c r="I26" s="17"/>
      <c r="J26" s="18"/>
      <c r="K26" s="81"/>
      <c r="L26" s="81"/>
      <c r="M26" s="81"/>
      <c r="N26" s="81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</row>
    <row r="27" ht="12.75" customHeight="1">
      <c r="A27" s="72"/>
      <c r="B27" s="85" t="s">
        <v>41</v>
      </c>
      <c r="C27" s="17"/>
      <c r="D27" s="17"/>
      <c r="E27" s="17"/>
      <c r="F27" s="17"/>
      <c r="G27" s="17"/>
      <c r="H27" s="18"/>
      <c r="I27" s="84"/>
      <c r="J27" s="84" t="s">
        <v>36</v>
      </c>
      <c r="K27" s="81"/>
      <c r="L27" s="81"/>
      <c r="M27" s="81"/>
      <c r="N27" s="81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</row>
    <row r="28" ht="12.75" customHeight="1">
      <c r="A28" s="72"/>
      <c r="B28" s="84" t="s">
        <v>14</v>
      </c>
      <c r="C28" s="92" t="s">
        <v>131</v>
      </c>
      <c r="D28" s="17"/>
      <c r="E28" s="17"/>
      <c r="F28" s="17"/>
      <c r="G28" s="17"/>
      <c r="H28" s="18"/>
      <c r="I28" s="88">
        <v>0.0833</v>
      </c>
      <c r="J28" s="86">
        <f t="shared" ref="J28:J29" si="1">I28*$J$24</f>
        <v>294.872004</v>
      </c>
      <c r="K28" s="81"/>
      <c r="L28" s="81"/>
      <c r="M28" s="81"/>
      <c r="N28" s="81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</row>
    <row r="29" ht="12.75" customHeight="1">
      <c r="A29" s="72"/>
      <c r="B29" s="84" t="s">
        <v>16</v>
      </c>
      <c r="C29" s="76" t="s">
        <v>43</v>
      </c>
      <c r="D29" s="17"/>
      <c r="E29" s="17"/>
      <c r="F29" s="17"/>
      <c r="G29" s="17"/>
      <c r="H29" s="18"/>
      <c r="I29" s="88">
        <f>((1/12)+(1/12)/3)</f>
        <v>0.1111111111</v>
      </c>
      <c r="J29" s="86">
        <f t="shared" si="1"/>
        <v>393.32</v>
      </c>
      <c r="K29" s="81"/>
      <c r="L29" s="93"/>
      <c r="M29" s="82"/>
      <c r="N29" s="81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</row>
    <row r="30" ht="14.25" customHeight="1">
      <c r="A30" s="72"/>
      <c r="B30" s="85" t="s">
        <v>44</v>
      </c>
      <c r="C30" s="17"/>
      <c r="D30" s="17"/>
      <c r="E30" s="17"/>
      <c r="F30" s="17"/>
      <c r="G30" s="17"/>
      <c r="H30" s="18"/>
      <c r="I30" s="94">
        <f>I28+I29</f>
        <v>0.1944111111</v>
      </c>
      <c r="J30" s="89">
        <f>SUM(J28:J29)</f>
        <v>688.192004</v>
      </c>
      <c r="K30" s="82"/>
      <c r="L30" s="81"/>
      <c r="M30" s="81"/>
      <c r="N30" s="81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</row>
    <row r="31" ht="14.25" customHeight="1">
      <c r="A31" s="72"/>
      <c r="B31" s="95"/>
      <c r="C31" s="96"/>
      <c r="D31" s="96"/>
      <c r="E31" s="96"/>
      <c r="F31" s="96"/>
      <c r="G31" s="96"/>
      <c r="H31" s="96"/>
      <c r="I31" s="97"/>
      <c r="J31" s="98"/>
      <c r="K31" s="81"/>
      <c r="L31" s="81"/>
      <c r="M31" s="81"/>
      <c r="N31" s="81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</row>
    <row r="32" ht="14.25" customHeight="1">
      <c r="A32" s="72"/>
      <c r="B32" s="78"/>
      <c r="C32" s="90"/>
      <c r="D32" s="90"/>
      <c r="E32" s="90"/>
      <c r="F32" s="90"/>
      <c r="G32" s="90"/>
      <c r="H32" s="90"/>
      <c r="I32" s="99"/>
      <c r="J32" s="100">
        <f>J24+J30</f>
        <v>4228.072004</v>
      </c>
      <c r="K32" s="82"/>
      <c r="L32" s="81"/>
      <c r="M32" s="81"/>
      <c r="N32" s="81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</row>
    <row r="33" ht="14.25" customHeight="1">
      <c r="A33" s="72"/>
      <c r="B33" s="85" t="s">
        <v>45</v>
      </c>
      <c r="C33" s="17"/>
      <c r="D33" s="17"/>
      <c r="E33" s="17"/>
      <c r="F33" s="17"/>
      <c r="G33" s="17"/>
      <c r="H33" s="18"/>
      <c r="I33" s="84"/>
      <c r="J33" s="84" t="s">
        <v>36</v>
      </c>
      <c r="K33" s="82"/>
      <c r="L33" s="81"/>
      <c r="M33" s="81"/>
      <c r="N33" s="81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</row>
    <row r="34" ht="14.25" customHeight="1">
      <c r="A34" s="72"/>
      <c r="B34" s="84" t="s">
        <v>14</v>
      </c>
      <c r="C34" s="76" t="s">
        <v>46</v>
      </c>
      <c r="D34" s="17"/>
      <c r="E34" s="17"/>
      <c r="F34" s="17"/>
      <c r="G34" s="17"/>
      <c r="H34" s="18"/>
      <c r="I34" s="88">
        <v>0.2</v>
      </c>
      <c r="J34" s="86">
        <f>J32*I34</f>
        <v>845.6144008</v>
      </c>
      <c r="K34" s="82"/>
      <c r="L34" s="81"/>
      <c r="M34" s="81"/>
      <c r="N34" s="81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</row>
    <row r="35" ht="12.75" customHeight="1">
      <c r="A35" s="72"/>
      <c r="B35" s="84" t="s">
        <v>16</v>
      </c>
      <c r="C35" s="76" t="s">
        <v>47</v>
      </c>
      <c r="D35" s="17"/>
      <c r="E35" s="17"/>
      <c r="F35" s="17"/>
      <c r="G35" s="17"/>
      <c r="H35" s="18"/>
      <c r="I35" s="88">
        <v>0.025</v>
      </c>
      <c r="J35" s="86">
        <f>J32*I35</f>
        <v>105.7018001</v>
      </c>
      <c r="K35" s="81"/>
      <c r="L35" s="81"/>
      <c r="M35" s="81"/>
      <c r="N35" s="81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</row>
    <row r="36" ht="14.25" customHeight="1">
      <c r="A36" s="72"/>
      <c r="B36" s="84" t="s">
        <v>19</v>
      </c>
      <c r="C36" s="76" t="s">
        <v>48</v>
      </c>
      <c r="D36" s="17"/>
      <c r="E36" s="17"/>
      <c r="F36" s="17"/>
      <c r="G36" s="17"/>
      <c r="H36" s="18"/>
      <c r="I36" s="101">
        <v>0.0</v>
      </c>
      <c r="J36" s="86">
        <f>J32*I36</f>
        <v>0</v>
      </c>
      <c r="K36" s="81"/>
      <c r="L36" s="81"/>
      <c r="M36" s="81"/>
      <c r="N36" s="81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</row>
    <row r="37" ht="12.75" customHeight="1">
      <c r="A37" s="72"/>
      <c r="B37" s="84" t="s">
        <v>21</v>
      </c>
      <c r="C37" s="76" t="s">
        <v>49</v>
      </c>
      <c r="D37" s="17"/>
      <c r="E37" s="17"/>
      <c r="F37" s="17"/>
      <c r="G37" s="17"/>
      <c r="H37" s="18"/>
      <c r="I37" s="88">
        <v>0.015</v>
      </c>
      <c r="J37" s="86">
        <f>J32*I37</f>
        <v>63.42108006</v>
      </c>
      <c r="K37" s="81"/>
      <c r="L37" s="81"/>
      <c r="M37" s="81"/>
      <c r="N37" s="8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</row>
    <row r="38" ht="14.25" customHeight="1">
      <c r="A38" s="72"/>
      <c r="B38" s="84" t="s">
        <v>50</v>
      </c>
      <c r="C38" s="76" t="s">
        <v>51</v>
      </c>
      <c r="D38" s="17"/>
      <c r="E38" s="17"/>
      <c r="F38" s="17"/>
      <c r="G38" s="17"/>
      <c r="H38" s="18"/>
      <c r="I38" s="88">
        <v>0.01</v>
      </c>
      <c r="J38" s="86">
        <f>J32*I38</f>
        <v>42.28072004</v>
      </c>
      <c r="K38" s="81"/>
      <c r="L38" s="81"/>
      <c r="M38" s="81"/>
      <c r="N38" s="81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</row>
    <row r="39" ht="14.25" customHeight="1">
      <c r="A39" s="72"/>
      <c r="B39" s="84" t="s">
        <v>52</v>
      </c>
      <c r="C39" s="76" t="s">
        <v>53</v>
      </c>
      <c r="D39" s="17"/>
      <c r="E39" s="17"/>
      <c r="F39" s="17"/>
      <c r="G39" s="17"/>
      <c r="H39" s="18"/>
      <c r="I39" s="88">
        <v>0.006</v>
      </c>
      <c r="J39" s="86">
        <f>J32*I39</f>
        <v>25.36843202</v>
      </c>
      <c r="K39" s="81"/>
      <c r="L39" s="81"/>
      <c r="M39" s="81"/>
      <c r="N39" s="81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</row>
    <row r="40" ht="14.25" customHeight="1">
      <c r="A40" s="72"/>
      <c r="B40" s="84" t="s">
        <v>54</v>
      </c>
      <c r="C40" s="76" t="s">
        <v>55</v>
      </c>
      <c r="D40" s="17"/>
      <c r="E40" s="17"/>
      <c r="F40" s="17"/>
      <c r="G40" s="17"/>
      <c r="H40" s="18"/>
      <c r="I40" s="88">
        <v>0.002</v>
      </c>
      <c r="J40" s="86">
        <f>J32*I40</f>
        <v>8.456144008</v>
      </c>
      <c r="K40" s="81"/>
      <c r="L40" s="81"/>
      <c r="M40" s="81"/>
      <c r="N40" s="81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</row>
    <row r="41" ht="14.25" customHeight="1">
      <c r="A41" s="72"/>
      <c r="B41" s="84" t="s">
        <v>56</v>
      </c>
      <c r="C41" s="76" t="s">
        <v>57</v>
      </c>
      <c r="D41" s="17"/>
      <c r="E41" s="17"/>
      <c r="F41" s="17"/>
      <c r="G41" s="17"/>
      <c r="H41" s="18"/>
      <c r="I41" s="88">
        <v>0.08</v>
      </c>
      <c r="J41" s="86">
        <f>J32*I41</f>
        <v>338.2457603</v>
      </c>
      <c r="K41" s="81"/>
      <c r="L41" s="81"/>
      <c r="M41" s="81"/>
      <c r="N41" s="81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</row>
    <row r="42" ht="14.25" customHeight="1">
      <c r="A42" s="72"/>
      <c r="B42" s="85" t="s">
        <v>58</v>
      </c>
      <c r="C42" s="17"/>
      <c r="D42" s="17"/>
      <c r="E42" s="17"/>
      <c r="F42" s="17"/>
      <c r="G42" s="17"/>
      <c r="H42" s="18"/>
      <c r="I42" s="94">
        <f t="shared" ref="I42:J42" si="2">SUM(I34:I41)</f>
        <v>0.338</v>
      </c>
      <c r="J42" s="89">
        <f t="shared" si="2"/>
        <v>1429.088337</v>
      </c>
      <c r="K42" s="82"/>
      <c r="L42" s="81"/>
      <c r="M42" s="81"/>
      <c r="N42" s="81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</row>
    <row r="43" ht="14.25" customHeight="1">
      <c r="A43" s="72"/>
      <c r="B43" s="78"/>
      <c r="C43" s="90"/>
      <c r="D43" s="90"/>
      <c r="E43" s="90"/>
      <c r="F43" s="90"/>
      <c r="G43" s="90"/>
      <c r="H43" s="90"/>
      <c r="I43" s="99"/>
      <c r="J43" s="102"/>
      <c r="K43" s="82"/>
      <c r="L43" s="81"/>
      <c r="M43" s="81"/>
      <c r="N43" s="81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</row>
    <row r="44" ht="12.75" customHeight="1">
      <c r="A44" s="72"/>
      <c r="B44" s="85" t="s">
        <v>59</v>
      </c>
      <c r="C44" s="17"/>
      <c r="D44" s="17"/>
      <c r="E44" s="17"/>
      <c r="F44" s="17"/>
      <c r="G44" s="17"/>
      <c r="H44" s="18"/>
      <c r="I44" s="94"/>
      <c r="J44" s="84" t="s">
        <v>36</v>
      </c>
      <c r="K44" s="81"/>
      <c r="L44" s="81"/>
      <c r="M44" s="81"/>
      <c r="N44" s="81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</row>
    <row r="45" ht="12.75" customHeight="1">
      <c r="A45" s="103"/>
      <c r="B45" s="84" t="s">
        <v>14</v>
      </c>
      <c r="C45" s="20" t="s">
        <v>60</v>
      </c>
      <c r="D45" s="17"/>
      <c r="E45" s="17"/>
      <c r="F45" s="17"/>
      <c r="G45" s="17"/>
      <c r="H45" s="18"/>
      <c r="I45" s="47">
        <f>if('Benefícios'!C2&lt;0,0)</f>
        <v>0</v>
      </c>
      <c r="J45" s="86">
        <f>I45</f>
        <v>0</v>
      </c>
      <c r="K45" s="104"/>
      <c r="L45" s="104"/>
      <c r="M45" s="104"/>
      <c r="N45" s="104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</row>
    <row r="46" ht="14.25" customHeight="1">
      <c r="A46" s="72"/>
      <c r="B46" s="84" t="s">
        <v>16</v>
      </c>
      <c r="C46" s="20" t="s">
        <v>61</v>
      </c>
      <c r="D46" s="17"/>
      <c r="E46" s="17"/>
      <c r="F46" s="17"/>
      <c r="G46" s="17"/>
      <c r="H46" s="18"/>
      <c r="I46" s="86">
        <f>'Benefícios'!E2</f>
        <v>25.55</v>
      </c>
      <c r="J46" s="86">
        <f>(('Benefícios'!E2*'Benefícios'!E3)*'Benefícios'!E5)</f>
        <v>344.925</v>
      </c>
      <c r="K46" s="82"/>
      <c r="L46" s="81"/>
      <c r="M46" s="81"/>
      <c r="N46" s="8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</row>
    <row r="47" ht="14.25" customHeight="1">
      <c r="A47" s="72"/>
      <c r="B47" s="84" t="s">
        <v>19</v>
      </c>
      <c r="C47" s="20" t="s">
        <v>62</v>
      </c>
      <c r="D47" s="17"/>
      <c r="E47" s="17"/>
      <c r="F47" s="17"/>
      <c r="G47" s="17"/>
      <c r="H47" s="18"/>
      <c r="I47" s="105">
        <f>'Benefícios'!I3</f>
        <v>0</v>
      </c>
      <c r="J47" s="86">
        <f t="shared" ref="J47:J50" si="3">I47</f>
        <v>0</v>
      </c>
      <c r="K47" s="106"/>
      <c r="L47" s="81"/>
      <c r="M47" s="81"/>
      <c r="N47" s="8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</row>
    <row r="48" ht="14.25" customHeight="1">
      <c r="A48" s="72"/>
      <c r="B48" s="84" t="s">
        <v>21</v>
      </c>
      <c r="C48" s="20" t="s">
        <v>63</v>
      </c>
      <c r="D48" s="17"/>
      <c r="E48" s="17"/>
      <c r="F48" s="17"/>
      <c r="G48" s="17"/>
      <c r="H48" s="18"/>
      <c r="I48" s="86">
        <f>'Benefícios'!O2</f>
        <v>193.44</v>
      </c>
      <c r="J48" s="86">
        <f t="shared" si="3"/>
        <v>193.44</v>
      </c>
      <c r="K48" s="106"/>
      <c r="L48" s="81"/>
      <c r="M48" s="81"/>
      <c r="N48" s="81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</row>
    <row r="49" ht="14.25" customHeight="1">
      <c r="A49" s="72"/>
      <c r="B49" s="84" t="s">
        <v>50</v>
      </c>
      <c r="C49" s="51" t="s">
        <v>64</v>
      </c>
      <c r="D49" s="17"/>
      <c r="E49" s="17"/>
      <c r="F49" s="17"/>
      <c r="G49" s="17"/>
      <c r="H49" s="18"/>
      <c r="I49" s="86">
        <f>'Benefícios'!Q2</f>
        <v>129.9</v>
      </c>
      <c r="J49" s="86">
        <f t="shared" si="3"/>
        <v>129.9</v>
      </c>
      <c r="K49" s="106"/>
      <c r="L49" s="81"/>
      <c r="M49" s="81"/>
      <c r="N49" s="81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</row>
    <row r="50" ht="14.25" customHeight="1">
      <c r="A50" s="72"/>
      <c r="B50" s="84" t="s">
        <v>52</v>
      </c>
      <c r="C50" s="51" t="s">
        <v>65</v>
      </c>
      <c r="D50" s="17"/>
      <c r="E50" s="17"/>
      <c r="F50" s="17"/>
      <c r="G50" s="17"/>
      <c r="H50" s="18"/>
      <c r="I50" s="86">
        <f>'Benefícios'!E11</f>
        <v>19.45</v>
      </c>
      <c r="J50" s="86">
        <f t="shared" si="3"/>
        <v>19.45</v>
      </c>
      <c r="K50" s="106"/>
      <c r="L50" s="81"/>
      <c r="M50" s="81"/>
      <c r="N50" s="81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</row>
    <row r="51" ht="14.25" customHeight="1">
      <c r="A51" s="72"/>
      <c r="B51" s="85" t="s">
        <v>66</v>
      </c>
      <c r="C51" s="17"/>
      <c r="D51" s="17"/>
      <c r="E51" s="17"/>
      <c r="F51" s="17"/>
      <c r="G51" s="17"/>
      <c r="H51" s="17"/>
      <c r="I51" s="18"/>
      <c r="J51" s="89">
        <f>TRUNC(SUM(J45:J50),2)</f>
        <v>687.71</v>
      </c>
      <c r="K51" s="82"/>
      <c r="L51" s="81"/>
      <c r="M51" s="81"/>
      <c r="N51" s="81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</row>
    <row r="52" ht="14.25" customHeight="1">
      <c r="A52" s="72"/>
      <c r="B52" s="78"/>
      <c r="C52" s="90"/>
      <c r="D52" s="90"/>
      <c r="E52" s="90"/>
      <c r="F52" s="90"/>
      <c r="G52" s="90"/>
      <c r="H52" s="90"/>
      <c r="I52" s="99"/>
      <c r="J52" s="102"/>
      <c r="K52" s="81"/>
      <c r="L52" s="81"/>
      <c r="M52" s="81"/>
      <c r="N52" s="81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</row>
    <row r="53" ht="14.25" customHeight="1">
      <c r="A53" s="72"/>
      <c r="B53" s="78"/>
      <c r="C53" s="90"/>
      <c r="D53" s="90"/>
      <c r="E53" s="90"/>
      <c r="F53" s="90"/>
      <c r="G53" s="90"/>
      <c r="H53" s="90"/>
      <c r="I53" s="99"/>
      <c r="J53" s="102"/>
      <c r="K53" s="81"/>
      <c r="L53" s="81"/>
      <c r="M53" s="81"/>
      <c r="N53" s="81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</row>
    <row r="54" ht="14.25" customHeight="1">
      <c r="A54" s="72"/>
      <c r="B54" s="74" t="s">
        <v>67</v>
      </c>
      <c r="C54" s="17"/>
      <c r="D54" s="17"/>
      <c r="E54" s="17"/>
      <c r="F54" s="17"/>
      <c r="G54" s="17"/>
      <c r="H54" s="17"/>
      <c r="I54" s="17"/>
      <c r="J54" s="18"/>
      <c r="K54" s="81"/>
      <c r="L54" s="81"/>
      <c r="M54" s="81"/>
      <c r="N54" s="81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</row>
    <row r="55" ht="12.75" customHeight="1">
      <c r="A55" s="72"/>
      <c r="B55" s="85" t="s">
        <v>68</v>
      </c>
      <c r="C55" s="17"/>
      <c r="D55" s="17"/>
      <c r="E55" s="17"/>
      <c r="F55" s="17"/>
      <c r="G55" s="17"/>
      <c r="H55" s="17"/>
      <c r="I55" s="18"/>
      <c r="J55" s="84" t="s">
        <v>36</v>
      </c>
      <c r="K55" s="81"/>
      <c r="L55" s="81"/>
      <c r="M55" s="81"/>
      <c r="N55" s="81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</row>
    <row r="56" ht="12.75" customHeight="1">
      <c r="A56" s="72"/>
      <c r="B56" s="84" t="s">
        <v>69</v>
      </c>
      <c r="C56" s="76" t="s">
        <v>70</v>
      </c>
      <c r="D56" s="17"/>
      <c r="E56" s="17"/>
      <c r="F56" s="17"/>
      <c r="G56" s="17"/>
      <c r="H56" s="17"/>
      <c r="I56" s="18"/>
      <c r="J56" s="86">
        <f>J30</f>
        <v>688.192004</v>
      </c>
      <c r="K56" s="81"/>
      <c r="L56" s="81"/>
      <c r="M56" s="81"/>
      <c r="N56" s="81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</row>
    <row r="57" ht="14.25" customHeight="1">
      <c r="A57" s="72"/>
      <c r="B57" s="84" t="s">
        <v>71</v>
      </c>
      <c r="C57" s="76" t="s">
        <v>72</v>
      </c>
      <c r="D57" s="17"/>
      <c r="E57" s="17"/>
      <c r="F57" s="17"/>
      <c r="G57" s="17"/>
      <c r="H57" s="17"/>
      <c r="I57" s="18"/>
      <c r="J57" s="86">
        <f>J42</f>
        <v>1429.088337</v>
      </c>
      <c r="K57" s="81"/>
      <c r="L57" s="81"/>
      <c r="M57" s="81"/>
      <c r="N57" s="81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</row>
    <row r="58" ht="14.25" customHeight="1">
      <c r="A58" s="72"/>
      <c r="B58" s="84" t="s">
        <v>73</v>
      </c>
      <c r="C58" s="76" t="s">
        <v>74</v>
      </c>
      <c r="D58" s="17"/>
      <c r="E58" s="17"/>
      <c r="F58" s="17"/>
      <c r="G58" s="17"/>
      <c r="H58" s="17"/>
      <c r="I58" s="18"/>
      <c r="J58" s="86">
        <f>J51</f>
        <v>687.71</v>
      </c>
      <c r="K58" s="81"/>
      <c r="L58" s="81"/>
      <c r="M58" s="81"/>
      <c r="N58" s="81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</row>
    <row r="59" ht="14.25" customHeight="1">
      <c r="A59" s="103"/>
      <c r="B59" s="85" t="s">
        <v>75</v>
      </c>
      <c r="C59" s="17"/>
      <c r="D59" s="17"/>
      <c r="E59" s="17"/>
      <c r="F59" s="17"/>
      <c r="G59" s="17"/>
      <c r="H59" s="17"/>
      <c r="I59" s="18"/>
      <c r="J59" s="89">
        <f>TRUNC(SUM(J56:J58),2)</f>
        <v>2804.99</v>
      </c>
      <c r="K59" s="107"/>
      <c r="L59" s="104"/>
      <c r="M59" s="104"/>
      <c r="N59" s="104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</row>
    <row r="60" ht="14.25" customHeight="1">
      <c r="A60" s="72"/>
      <c r="B60" s="108"/>
      <c r="C60" s="54"/>
      <c r="D60" s="54"/>
      <c r="E60" s="54"/>
      <c r="F60" s="54"/>
      <c r="G60" s="54"/>
      <c r="H60" s="54"/>
      <c r="I60" s="54"/>
      <c r="J60" s="54"/>
      <c r="K60" s="81"/>
      <c r="L60" s="81"/>
      <c r="M60" s="81"/>
      <c r="N60" s="81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</row>
    <row r="61" ht="14.25" customHeight="1">
      <c r="A61" s="72"/>
      <c r="B61" s="74" t="s">
        <v>76</v>
      </c>
      <c r="C61" s="17"/>
      <c r="D61" s="17"/>
      <c r="E61" s="17"/>
      <c r="F61" s="17"/>
      <c r="G61" s="17"/>
      <c r="H61" s="17"/>
      <c r="I61" s="17"/>
      <c r="J61" s="18"/>
      <c r="K61" s="81"/>
      <c r="L61" s="81"/>
      <c r="M61" s="81"/>
      <c r="N61" s="81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</row>
    <row r="62" ht="14.25" customHeight="1">
      <c r="A62" s="72"/>
      <c r="B62" s="84">
        <v>3.0</v>
      </c>
      <c r="C62" s="85" t="s">
        <v>77</v>
      </c>
      <c r="D62" s="17"/>
      <c r="E62" s="17"/>
      <c r="F62" s="17"/>
      <c r="G62" s="17"/>
      <c r="H62" s="18"/>
      <c r="I62" s="84"/>
      <c r="J62" s="84" t="s">
        <v>36</v>
      </c>
      <c r="K62" s="81"/>
      <c r="L62" s="81"/>
      <c r="M62" s="81"/>
      <c r="N62" s="81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</row>
    <row r="63" ht="14.25" customHeight="1">
      <c r="A63" s="72"/>
      <c r="B63" s="84" t="s">
        <v>14</v>
      </c>
      <c r="C63" s="76" t="s">
        <v>78</v>
      </c>
      <c r="D63" s="17"/>
      <c r="E63" s="17"/>
      <c r="F63" s="17"/>
      <c r="G63" s="17"/>
      <c r="H63" s="18"/>
      <c r="I63" s="88">
        <f>0.05/12</f>
        <v>0.004166666667</v>
      </c>
      <c r="J63" s="86">
        <f>J24*I63</f>
        <v>14.7495</v>
      </c>
      <c r="K63" s="82"/>
      <c r="L63" s="81"/>
      <c r="M63" s="81"/>
      <c r="N63" s="81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</row>
    <row r="64" ht="14.25" customHeight="1">
      <c r="A64" s="72"/>
      <c r="B64" s="84" t="s">
        <v>16</v>
      </c>
      <c r="C64" s="76" t="s">
        <v>79</v>
      </c>
      <c r="D64" s="17"/>
      <c r="E64" s="17"/>
      <c r="F64" s="17"/>
      <c r="G64" s="17"/>
      <c r="H64" s="18"/>
      <c r="I64" s="88">
        <f>(I63*0.08)</f>
        <v>0.0003333333333</v>
      </c>
      <c r="J64" s="86">
        <f>J24*I64</f>
        <v>1.17996</v>
      </c>
      <c r="K64" s="82"/>
      <c r="L64" s="81"/>
      <c r="M64" s="81"/>
      <c r="N64" s="81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</row>
    <row r="65" ht="12.75" customHeight="1">
      <c r="A65" s="103"/>
      <c r="B65" s="84" t="s">
        <v>19</v>
      </c>
      <c r="C65" s="76" t="s">
        <v>80</v>
      </c>
      <c r="D65" s="17"/>
      <c r="E65" s="17"/>
      <c r="F65" s="17"/>
      <c r="G65" s="17"/>
      <c r="H65" s="18"/>
      <c r="I65" s="88">
        <f>((0.4+0.1)*0.08)*I63</f>
        <v>0.0001666666667</v>
      </c>
      <c r="J65" s="86">
        <f>J24*I65</f>
        <v>0.58998</v>
      </c>
      <c r="K65" s="82"/>
      <c r="L65" s="104"/>
      <c r="M65" s="104"/>
      <c r="N65" s="104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</row>
    <row r="66" ht="14.25" customHeight="1">
      <c r="A66" s="72"/>
      <c r="B66" s="84" t="s">
        <v>21</v>
      </c>
      <c r="C66" s="76" t="s">
        <v>81</v>
      </c>
      <c r="D66" s="17"/>
      <c r="E66" s="17"/>
      <c r="F66" s="17"/>
      <c r="G66" s="17"/>
      <c r="H66" s="18"/>
      <c r="I66" s="88">
        <f>((1/30)*7)/12</f>
        <v>0.01944444444</v>
      </c>
      <c r="J66" s="86">
        <f>J24*I66</f>
        <v>68.831</v>
      </c>
      <c r="K66" s="82"/>
      <c r="L66" s="81"/>
      <c r="M66" s="81"/>
      <c r="N66" s="81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</row>
    <row r="67" ht="14.25" customHeight="1">
      <c r="A67" s="72"/>
      <c r="B67" s="84" t="s">
        <v>50</v>
      </c>
      <c r="C67" s="76" t="s">
        <v>82</v>
      </c>
      <c r="D67" s="17"/>
      <c r="E67" s="17"/>
      <c r="F67" s="17"/>
      <c r="G67" s="17"/>
      <c r="H67" s="18"/>
      <c r="I67" s="88">
        <f>((0.4+0.1)*0.08)*I66</f>
        <v>0.0007777777778</v>
      </c>
      <c r="J67" s="86">
        <f>J24*I67</f>
        <v>2.75324</v>
      </c>
      <c r="K67" s="82"/>
      <c r="L67" s="81"/>
      <c r="M67" s="81"/>
      <c r="N67" s="81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</row>
    <row r="68" ht="14.25" customHeight="1">
      <c r="A68" s="72"/>
      <c r="B68" s="84" t="s">
        <v>52</v>
      </c>
      <c r="C68" s="109" t="s">
        <v>83</v>
      </c>
      <c r="D68" s="17"/>
      <c r="E68" s="17"/>
      <c r="F68" s="17"/>
      <c r="G68" s="17"/>
      <c r="H68" s="18"/>
      <c r="I68" s="88">
        <f>(0.4)*0.08</f>
        <v>0.032</v>
      </c>
      <c r="J68" s="86">
        <f>J24*I68</f>
        <v>113.27616</v>
      </c>
      <c r="K68" s="82"/>
      <c r="L68" s="81"/>
      <c r="M68" s="81"/>
      <c r="N68" s="81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</row>
    <row r="69" ht="14.25" customHeight="1">
      <c r="A69" s="72"/>
      <c r="B69" s="84" t="s">
        <v>54</v>
      </c>
      <c r="C69" s="109" t="s">
        <v>84</v>
      </c>
      <c r="D69" s="17"/>
      <c r="E69" s="17"/>
      <c r="F69" s="17"/>
      <c r="G69" s="17"/>
      <c r="H69" s="18"/>
      <c r="I69" s="88">
        <f>I66*I42</f>
        <v>0.006572222222</v>
      </c>
      <c r="J69" s="86">
        <f>J24*I69</f>
        <v>23.264878</v>
      </c>
      <c r="K69" s="82"/>
      <c r="L69" s="81"/>
      <c r="M69" s="81"/>
      <c r="N69" s="81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</row>
    <row r="70" ht="14.25" customHeight="1">
      <c r="A70" s="72"/>
      <c r="B70" s="85" t="s">
        <v>85</v>
      </c>
      <c r="C70" s="17"/>
      <c r="D70" s="17"/>
      <c r="E70" s="17"/>
      <c r="F70" s="17"/>
      <c r="G70" s="17"/>
      <c r="H70" s="18"/>
      <c r="I70" s="94">
        <f t="shared" ref="I70:J70" si="4">SUM(I63:I69)</f>
        <v>0.06346111111</v>
      </c>
      <c r="J70" s="89">
        <f t="shared" si="4"/>
        <v>224.644718</v>
      </c>
      <c r="K70" s="82"/>
      <c r="L70" s="81"/>
      <c r="M70" s="81"/>
      <c r="N70" s="81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</row>
    <row r="71" ht="14.25" customHeight="1">
      <c r="A71" s="103"/>
      <c r="B71" s="85"/>
      <c r="C71" s="17"/>
      <c r="D71" s="17"/>
      <c r="E71" s="17"/>
      <c r="F71" s="17"/>
      <c r="G71" s="17"/>
      <c r="H71" s="17"/>
      <c r="I71" s="17"/>
      <c r="J71" s="17"/>
      <c r="K71" s="104"/>
      <c r="L71" s="104"/>
      <c r="M71" s="104"/>
      <c r="N71" s="104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</row>
    <row r="72" ht="14.25" customHeight="1">
      <c r="A72" s="72"/>
      <c r="B72" s="74" t="s">
        <v>86</v>
      </c>
      <c r="C72" s="17"/>
      <c r="D72" s="17"/>
      <c r="E72" s="17"/>
      <c r="F72" s="17"/>
      <c r="G72" s="17"/>
      <c r="H72" s="17"/>
      <c r="I72" s="17"/>
      <c r="J72" s="18"/>
      <c r="K72" s="81"/>
      <c r="L72" s="81"/>
      <c r="M72" s="81"/>
      <c r="N72" s="81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</row>
    <row r="73" ht="14.25" customHeight="1">
      <c r="A73" s="72"/>
      <c r="B73" s="78"/>
      <c r="C73" s="90"/>
      <c r="D73" s="90"/>
      <c r="E73" s="90"/>
      <c r="F73" s="90"/>
      <c r="G73" s="90"/>
      <c r="H73" s="90"/>
      <c r="I73" s="99"/>
      <c r="J73" s="110">
        <f>J24</f>
        <v>3539.88</v>
      </c>
      <c r="K73" s="81"/>
      <c r="L73" s="81"/>
      <c r="M73" s="81"/>
      <c r="N73" s="81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</row>
    <row r="74" ht="14.25" customHeight="1">
      <c r="A74" s="72"/>
      <c r="B74" s="85" t="s">
        <v>87</v>
      </c>
      <c r="C74" s="17"/>
      <c r="D74" s="17"/>
      <c r="E74" s="17"/>
      <c r="F74" s="17"/>
      <c r="G74" s="17"/>
      <c r="H74" s="18"/>
      <c r="I74" s="84"/>
      <c r="J74" s="84" t="s">
        <v>36</v>
      </c>
      <c r="K74" s="81"/>
      <c r="L74" s="81"/>
      <c r="M74" s="81"/>
      <c r="N74" s="81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</row>
    <row r="75" ht="14.25" customHeight="1">
      <c r="A75" s="72"/>
      <c r="B75" s="84" t="s">
        <v>14</v>
      </c>
      <c r="C75" s="76" t="s">
        <v>88</v>
      </c>
      <c r="D75" s="17"/>
      <c r="E75" s="17"/>
      <c r="F75" s="17"/>
      <c r="G75" s="17"/>
      <c r="H75" s="18"/>
      <c r="I75" s="88">
        <f>I29/12</f>
        <v>0.009259259259</v>
      </c>
      <c r="J75" s="86">
        <f>J73*I75</f>
        <v>32.77666667</v>
      </c>
      <c r="K75" s="93"/>
      <c r="L75" s="81"/>
      <c r="M75" s="81"/>
      <c r="N75" s="81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</row>
    <row r="76" ht="12.75" customHeight="1">
      <c r="A76" s="72"/>
      <c r="B76" s="84" t="s">
        <v>16</v>
      </c>
      <c r="C76" s="76" t="s">
        <v>89</v>
      </c>
      <c r="D76" s="17"/>
      <c r="E76" s="17"/>
      <c r="F76" s="17"/>
      <c r="G76" s="17"/>
      <c r="H76" s="18"/>
      <c r="I76" s="88">
        <f>(5.96/30)*(1/12)</f>
        <v>0.01655555556</v>
      </c>
      <c r="J76" s="86">
        <f>J73*I76</f>
        <v>58.60468</v>
      </c>
      <c r="K76" s="93"/>
      <c r="L76" s="81"/>
      <c r="M76" s="81"/>
      <c r="N76" s="81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</row>
    <row r="77" ht="14.25" customHeight="1">
      <c r="A77" s="72"/>
      <c r="B77" s="84" t="s">
        <v>19</v>
      </c>
      <c r="C77" s="76" t="s">
        <v>90</v>
      </c>
      <c r="D77" s="17"/>
      <c r="E77" s="17"/>
      <c r="F77" s="17"/>
      <c r="G77" s="17"/>
      <c r="H77" s="18"/>
      <c r="I77" s="88">
        <f>((5/30)/12)*0.015</f>
        <v>0.0002083333333</v>
      </c>
      <c r="J77" s="86">
        <f>J73*I77</f>
        <v>0.737475</v>
      </c>
      <c r="K77" s="82"/>
      <c r="L77" s="81"/>
      <c r="M77" s="81"/>
      <c r="N77" s="81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</row>
    <row r="78" ht="14.25" customHeight="1">
      <c r="A78" s="72"/>
      <c r="B78" s="84" t="s">
        <v>21</v>
      </c>
      <c r="C78" s="92" t="s">
        <v>132</v>
      </c>
      <c r="D78" s="17"/>
      <c r="E78" s="17"/>
      <c r="F78" s="17"/>
      <c r="G78" s="17"/>
      <c r="H78" s="18"/>
      <c r="I78" s="88">
        <f>((15/30)/12)*0.0078</f>
        <v>0.000325</v>
      </c>
      <c r="J78" s="86">
        <f>J73*I78</f>
        <v>1.150461</v>
      </c>
      <c r="K78" s="82"/>
      <c r="L78" s="81"/>
      <c r="M78" s="81"/>
      <c r="N78" s="81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</row>
    <row r="79" ht="14.25" customHeight="1">
      <c r="A79" s="72"/>
      <c r="B79" s="84" t="s">
        <v>50</v>
      </c>
      <c r="C79" s="76" t="s">
        <v>92</v>
      </c>
      <c r="D79" s="17"/>
      <c r="E79" s="17"/>
      <c r="F79" s="17"/>
      <c r="G79" s="17"/>
      <c r="H79" s="18"/>
      <c r="I79" s="88">
        <f>((0.0144*0.1)*0.4509)*(6/12)</f>
        <v>0.000324648</v>
      </c>
      <c r="J79" s="86">
        <f>J73*I79</f>
        <v>1.149214962</v>
      </c>
      <c r="K79" s="82"/>
      <c r="L79" s="81"/>
      <c r="M79" s="81"/>
      <c r="N79" s="81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</row>
    <row r="80" ht="14.25" customHeight="1">
      <c r="A80" s="72"/>
      <c r="B80" s="84" t="s">
        <v>52</v>
      </c>
      <c r="C80" s="109" t="s">
        <v>93</v>
      </c>
      <c r="D80" s="17"/>
      <c r="E80" s="17"/>
      <c r="F80" s="17"/>
      <c r="G80" s="17"/>
      <c r="H80" s="18"/>
      <c r="I80" s="88">
        <f>SUM(I75:I79)*I42</f>
        <v>0.009015405098</v>
      </c>
      <c r="J80" s="86">
        <f>J73*I80</f>
        <v>31.9134522</v>
      </c>
      <c r="K80" s="82"/>
      <c r="L80" s="81"/>
      <c r="M80" s="81"/>
      <c r="N80" s="81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</row>
    <row r="81" ht="14.25" customHeight="1">
      <c r="A81" s="103"/>
      <c r="B81" s="85" t="s">
        <v>94</v>
      </c>
      <c r="C81" s="17"/>
      <c r="D81" s="17"/>
      <c r="E81" s="17"/>
      <c r="F81" s="17"/>
      <c r="G81" s="17"/>
      <c r="H81" s="18"/>
      <c r="I81" s="94">
        <f>SUM(I75:I80)</f>
        <v>0.03568820125</v>
      </c>
      <c r="J81" s="89">
        <f>TRUNC(SUM(J75:J80),2)</f>
        <v>126.33</v>
      </c>
      <c r="K81" s="107"/>
      <c r="L81" s="104"/>
      <c r="M81" s="104"/>
      <c r="N81" s="104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</row>
    <row r="82" ht="16.5" customHeight="1">
      <c r="A82" s="72"/>
      <c r="B82" s="111"/>
      <c r="C82" s="57"/>
      <c r="D82" s="57"/>
      <c r="E82" s="57"/>
      <c r="F82" s="57"/>
      <c r="G82" s="57"/>
      <c r="H82" s="57"/>
      <c r="I82" s="57"/>
      <c r="J82" s="57"/>
      <c r="K82" s="81"/>
      <c r="L82" s="81"/>
      <c r="M82" s="81"/>
      <c r="N82" s="81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</row>
    <row r="83" ht="14.25" customHeight="1">
      <c r="A83" s="72"/>
      <c r="B83" s="85" t="s">
        <v>95</v>
      </c>
      <c r="C83" s="17"/>
      <c r="D83" s="17"/>
      <c r="E83" s="17"/>
      <c r="F83" s="17"/>
      <c r="G83" s="17"/>
      <c r="H83" s="18"/>
      <c r="I83" s="84"/>
      <c r="J83" s="84" t="s">
        <v>36</v>
      </c>
      <c r="K83" s="81"/>
      <c r="L83" s="81"/>
      <c r="M83" s="81"/>
      <c r="N83" s="81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</row>
    <row r="84" ht="14.25" customHeight="1">
      <c r="A84" s="72"/>
      <c r="B84" s="84" t="s">
        <v>14</v>
      </c>
      <c r="C84" s="76" t="s">
        <v>96</v>
      </c>
      <c r="D84" s="17"/>
      <c r="E84" s="17"/>
      <c r="F84" s="17"/>
      <c r="G84" s="17"/>
      <c r="H84" s="18"/>
      <c r="I84" s="88"/>
      <c r="J84" s="86">
        <f>(((J21+J22)/'Benefícios'!A8)*'Benefícios'!J8)*'Benefícios'!M2</f>
        <v>324.2644364</v>
      </c>
      <c r="K84" s="81"/>
      <c r="L84" s="81"/>
      <c r="M84" s="81"/>
      <c r="N84" s="81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</row>
    <row r="85" ht="14.25" customHeight="1">
      <c r="A85" s="72"/>
      <c r="B85" s="85" t="s">
        <v>97</v>
      </c>
      <c r="C85" s="17"/>
      <c r="D85" s="17"/>
      <c r="E85" s="17"/>
      <c r="F85" s="17"/>
      <c r="G85" s="17"/>
      <c r="H85" s="18"/>
      <c r="I85" s="94"/>
      <c r="J85" s="89">
        <f>J84</f>
        <v>324.2644364</v>
      </c>
      <c r="K85" s="82"/>
      <c r="L85" s="81"/>
      <c r="M85" s="81"/>
      <c r="N85" s="81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</row>
    <row r="86" ht="14.25" customHeight="1">
      <c r="A86" s="72"/>
      <c r="B86" s="111"/>
      <c r="C86" s="111"/>
      <c r="D86" s="111"/>
      <c r="E86" s="111"/>
      <c r="F86" s="111"/>
      <c r="G86" s="111"/>
      <c r="H86" s="111"/>
      <c r="I86" s="111"/>
      <c r="J86" s="111"/>
      <c r="K86" s="81"/>
      <c r="L86" s="81"/>
      <c r="M86" s="81"/>
      <c r="N86" s="81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</row>
    <row r="87" ht="12.75" customHeight="1">
      <c r="A87" s="72"/>
      <c r="B87" s="74" t="s">
        <v>98</v>
      </c>
      <c r="C87" s="17"/>
      <c r="D87" s="17"/>
      <c r="E87" s="17"/>
      <c r="F87" s="17"/>
      <c r="G87" s="17"/>
      <c r="H87" s="17"/>
      <c r="I87" s="17"/>
      <c r="J87" s="18"/>
      <c r="K87" s="81"/>
      <c r="L87" s="81"/>
      <c r="M87" s="93"/>
      <c r="N87" s="81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</row>
    <row r="88" ht="14.25" customHeight="1">
      <c r="A88" s="72"/>
      <c r="B88" s="85" t="s">
        <v>99</v>
      </c>
      <c r="C88" s="17"/>
      <c r="D88" s="17"/>
      <c r="E88" s="17"/>
      <c r="F88" s="17"/>
      <c r="G88" s="17"/>
      <c r="H88" s="17"/>
      <c r="I88" s="18"/>
      <c r="J88" s="84" t="s">
        <v>36</v>
      </c>
      <c r="K88" s="81"/>
      <c r="L88" s="81"/>
      <c r="M88" s="81"/>
      <c r="N88" s="81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</row>
    <row r="89" ht="14.25" customHeight="1">
      <c r="A89" s="72"/>
      <c r="B89" s="84" t="s">
        <v>100</v>
      </c>
      <c r="C89" s="76" t="s">
        <v>101</v>
      </c>
      <c r="D89" s="17"/>
      <c r="E89" s="17"/>
      <c r="F89" s="17"/>
      <c r="G89" s="17"/>
      <c r="H89" s="17"/>
      <c r="I89" s="18"/>
      <c r="J89" s="86">
        <f>J81</f>
        <v>126.33</v>
      </c>
      <c r="K89" s="81"/>
      <c r="L89" s="81"/>
      <c r="M89" s="81"/>
      <c r="N89" s="81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</row>
    <row r="90" ht="12.75" customHeight="1">
      <c r="A90" s="72"/>
      <c r="B90" s="84" t="s">
        <v>102</v>
      </c>
      <c r="C90" s="76" t="s">
        <v>103</v>
      </c>
      <c r="D90" s="17"/>
      <c r="E90" s="17"/>
      <c r="F90" s="17"/>
      <c r="G90" s="17"/>
      <c r="H90" s="17"/>
      <c r="I90" s="18"/>
      <c r="J90" s="86">
        <f>J85</f>
        <v>324.2644364</v>
      </c>
      <c r="K90" s="81"/>
      <c r="L90" s="81"/>
      <c r="M90" s="81"/>
      <c r="N90" s="81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</row>
    <row r="91" ht="18.0" customHeight="1">
      <c r="A91" s="72"/>
      <c r="B91" s="85" t="s">
        <v>104</v>
      </c>
      <c r="C91" s="17"/>
      <c r="D91" s="17"/>
      <c r="E91" s="17"/>
      <c r="F91" s="17"/>
      <c r="G91" s="17"/>
      <c r="H91" s="17"/>
      <c r="I91" s="18"/>
      <c r="J91" s="89">
        <f>TRUNC(SUM(J89:J90),2)</f>
        <v>450.59</v>
      </c>
      <c r="K91" s="82"/>
      <c r="L91" s="81"/>
      <c r="M91" s="81"/>
      <c r="N91" s="81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</row>
    <row r="92" ht="14.25" customHeight="1">
      <c r="A92" s="72"/>
      <c r="B92" s="108"/>
      <c r="C92" s="54"/>
      <c r="D92" s="54"/>
      <c r="E92" s="54"/>
      <c r="F92" s="54"/>
      <c r="G92" s="54"/>
      <c r="H92" s="54"/>
      <c r="I92" s="54"/>
      <c r="J92" s="54"/>
      <c r="K92" s="81"/>
      <c r="L92" s="81"/>
      <c r="M92" s="81"/>
      <c r="N92" s="81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</row>
    <row r="93" ht="14.25" customHeight="1">
      <c r="A93" s="72"/>
      <c r="B93" s="74" t="s">
        <v>105</v>
      </c>
      <c r="C93" s="17"/>
      <c r="D93" s="17"/>
      <c r="E93" s="17"/>
      <c r="F93" s="17"/>
      <c r="G93" s="17"/>
      <c r="H93" s="17"/>
      <c r="I93" s="17"/>
      <c r="J93" s="18"/>
      <c r="K93" s="81"/>
      <c r="L93" s="81"/>
      <c r="M93" s="81"/>
      <c r="N93" s="81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</row>
    <row r="94" ht="14.25" customHeight="1">
      <c r="A94" s="72"/>
      <c r="B94" s="84">
        <v>5.0</v>
      </c>
      <c r="C94" s="85" t="s">
        <v>106</v>
      </c>
      <c r="D94" s="17"/>
      <c r="E94" s="17"/>
      <c r="F94" s="17"/>
      <c r="G94" s="17"/>
      <c r="H94" s="18"/>
      <c r="I94" s="84"/>
      <c r="J94" s="84" t="s">
        <v>36</v>
      </c>
      <c r="K94" s="81"/>
      <c r="L94" s="81"/>
      <c r="M94" s="81"/>
      <c r="N94" s="81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</row>
    <row r="95" ht="14.25" customHeight="1">
      <c r="A95" s="72"/>
      <c r="B95" s="84" t="s">
        <v>14</v>
      </c>
      <c r="C95" s="76" t="s">
        <v>107</v>
      </c>
      <c r="D95" s="17"/>
      <c r="E95" s="17"/>
      <c r="F95" s="17"/>
      <c r="G95" s="17"/>
      <c r="H95" s="18"/>
      <c r="I95" s="86"/>
      <c r="J95" s="105">
        <f>Insumos!F14</f>
        <v>0</v>
      </c>
      <c r="K95" s="81"/>
      <c r="L95" s="81"/>
      <c r="M95" s="81"/>
      <c r="N95" s="81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</row>
    <row r="96" ht="14.25" customHeight="1">
      <c r="A96" s="72"/>
      <c r="B96" s="84" t="s">
        <v>16</v>
      </c>
      <c r="C96" s="76" t="s">
        <v>108</v>
      </c>
      <c r="D96" s="17"/>
      <c r="E96" s="17"/>
      <c r="F96" s="17"/>
      <c r="G96" s="17"/>
      <c r="H96" s="18"/>
      <c r="I96" s="112"/>
      <c r="J96" s="105">
        <f>Insumos!M16</f>
        <v>0</v>
      </c>
      <c r="K96" s="81"/>
      <c r="L96" s="81"/>
      <c r="M96" s="81"/>
      <c r="N96" s="81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</row>
    <row r="97" ht="14.25" customHeight="1">
      <c r="A97" s="72"/>
      <c r="B97" s="85" t="s">
        <v>109</v>
      </c>
      <c r="C97" s="17"/>
      <c r="D97" s="17"/>
      <c r="E97" s="17"/>
      <c r="F97" s="17"/>
      <c r="G97" s="17"/>
      <c r="H97" s="18"/>
      <c r="I97" s="113"/>
      <c r="J97" s="89">
        <f>TRUNC(SUM(J95:J96),2)</f>
        <v>0</v>
      </c>
      <c r="K97" s="81"/>
      <c r="L97" s="81"/>
      <c r="M97" s="81"/>
      <c r="N97" s="81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</row>
    <row r="98" ht="16.5" customHeight="1">
      <c r="A98" s="72"/>
      <c r="B98" s="111"/>
      <c r="C98" s="57"/>
      <c r="D98" s="57"/>
      <c r="E98" s="57"/>
      <c r="F98" s="57"/>
      <c r="G98" s="57"/>
      <c r="H98" s="57"/>
      <c r="I98" s="57"/>
      <c r="J98" s="57"/>
      <c r="K98" s="81"/>
      <c r="L98" s="81"/>
      <c r="M98" s="81"/>
      <c r="N98" s="81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</row>
    <row r="99" ht="16.5" customHeight="1">
      <c r="A99" s="72"/>
      <c r="B99" s="114" t="s">
        <v>110</v>
      </c>
      <c r="C99" s="57"/>
      <c r="D99" s="57"/>
      <c r="E99" s="115">
        <f>J24+J59+J70+J91+J97</f>
        <v>7020.104718</v>
      </c>
      <c r="F99" s="111"/>
      <c r="G99" s="111"/>
      <c r="H99" s="111"/>
      <c r="I99" s="111"/>
      <c r="J99" s="111"/>
      <c r="K99" s="81"/>
      <c r="L99" s="81"/>
      <c r="M99" s="81"/>
      <c r="N99" s="81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</row>
    <row r="100" ht="16.5" customHeight="1">
      <c r="A100" s="72"/>
      <c r="B100" s="114" t="s">
        <v>111</v>
      </c>
      <c r="C100" s="57"/>
      <c r="D100" s="57"/>
      <c r="E100" s="116">
        <f>I106+I107+I108</f>
        <v>0.02</v>
      </c>
      <c r="F100" s="111" t="s">
        <v>112</v>
      </c>
      <c r="G100" s="116">
        <f>1-E100</f>
        <v>0.98</v>
      </c>
      <c r="H100" s="117">
        <f>(E99+J103+J104)/G100</f>
        <v>7163.372161</v>
      </c>
      <c r="I100" s="54"/>
      <c r="J100" s="111"/>
      <c r="K100" s="81"/>
      <c r="L100" s="81"/>
      <c r="M100" s="81"/>
      <c r="N100" s="81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</row>
    <row r="101" ht="14.25" customHeight="1">
      <c r="A101" s="72"/>
      <c r="B101" s="74" t="s">
        <v>113</v>
      </c>
      <c r="C101" s="17"/>
      <c r="D101" s="17"/>
      <c r="E101" s="17"/>
      <c r="F101" s="17"/>
      <c r="G101" s="17"/>
      <c r="H101" s="17"/>
      <c r="I101" s="17"/>
      <c r="J101" s="18"/>
      <c r="K101" s="82"/>
      <c r="L101" s="93"/>
      <c r="M101" s="93"/>
      <c r="N101" s="81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</row>
    <row r="102" ht="14.25" customHeight="1">
      <c r="A102" s="72"/>
      <c r="B102" s="84">
        <v>6.0</v>
      </c>
      <c r="C102" s="85" t="s">
        <v>114</v>
      </c>
      <c r="D102" s="17"/>
      <c r="E102" s="17"/>
      <c r="F102" s="17"/>
      <c r="G102" s="17"/>
      <c r="H102" s="18"/>
      <c r="I102" s="84"/>
      <c r="J102" s="84" t="s">
        <v>36</v>
      </c>
      <c r="K102" s="82"/>
      <c r="L102" s="81"/>
      <c r="M102" s="81"/>
      <c r="N102" s="81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</row>
    <row r="103" ht="12.75" customHeight="1">
      <c r="A103" s="72"/>
      <c r="B103" s="84" t="s">
        <v>14</v>
      </c>
      <c r="C103" s="76" t="s">
        <v>115</v>
      </c>
      <c r="D103" s="17"/>
      <c r="E103" s="17"/>
      <c r="F103" s="17"/>
      <c r="G103" s="17"/>
      <c r="H103" s="18"/>
      <c r="I103" s="101">
        <v>0.0</v>
      </c>
      <c r="J103" s="86">
        <f>E99*I103</f>
        <v>0</v>
      </c>
      <c r="K103" s="118"/>
      <c r="L103" s="79"/>
      <c r="M103" s="79"/>
      <c r="N103" s="8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</row>
    <row r="104" ht="14.25" customHeight="1">
      <c r="A104" s="72"/>
      <c r="B104" s="84" t="s">
        <v>16</v>
      </c>
      <c r="C104" s="76" t="s">
        <v>116</v>
      </c>
      <c r="D104" s="17"/>
      <c r="E104" s="17"/>
      <c r="F104" s="17"/>
      <c r="G104" s="17"/>
      <c r="H104" s="18"/>
      <c r="I104" s="101">
        <v>0.0</v>
      </c>
      <c r="J104" s="86">
        <f>(E99+J103)*I104</f>
        <v>0</v>
      </c>
      <c r="K104" s="118"/>
      <c r="L104" s="79"/>
      <c r="M104" s="79"/>
      <c r="N104" s="81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</row>
    <row r="105" ht="14.25" customHeight="1">
      <c r="A105" s="72"/>
      <c r="B105" s="84" t="s">
        <v>19</v>
      </c>
      <c r="C105" s="85" t="s">
        <v>117</v>
      </c>
      <c r="D105" s="17"/>
      <c r="E105" s="17"/>
      <c r="F105" s="17"/>
      <c r="G105" s="17"/>
      <c r="H105" s="18"/>
      <c r="I105" s="88"/>
      <c r="J105" s="86"/>
      <c r="K105" s="79"/>
      <c r="L105" s="79"/>
      <c r="M105" s="79"/>
      <c r="N105" s="81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</row>
    <row r="106" ht="14.25" customHeight="1">
      <c r="A106" s="72"/>
      <c r="B106" s="84" t="s">
        <v>118</v>
      </c>
      <c r="C106" s="76" t="s">
        <v>119</v>
      </c>
      <c r="D106" s="17"/>
      <c r="E106" s="17"/>
      <c r="F106" s="17"/>
      <c r="G106" s="17"/>
      <c r="H106" s="18"/>
      <c r="I106" s="101">
        <v>0.0</v>
      </c>
      <c r="J106" s="86">
        <f>H100*I106</f>
        <v>0</v>
      </c>
      <c r="K106" s="118"/>
      <c r="L106" s="82"/>
      <c r="M106" s="81"/>
      <c r="N106" s="81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</row>
    <row r="107" ht="14.25" customHeight="1">
      <c r="A107" s="72"/>
      <c r="B107" s="84" t="s">
        <v>120</v>
      </c>
      <c r="C107" s="76" t="s">
        <v>121</v>
      </c>
      <c r="D107" s="17"/>
      <c r="E107" s="17"/>
      <c r="F107" s="17"/>
      <c r="G107" s="17"/>
      <c r="H107" s="18"/>
      <c r="I107" s="101">
        <v>0.0</v>
      </c>
      <c r="J107" s="86">
        <f>H100*I107</f>
        <v>0</v>
      </c>
      <c r="K107" s="82"/>
      <c r="L107" s="82"/>
      <c r="M107" s="81"/>
      <c r="N107" s="81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</row>
    <row r="108" ht="14.25" customHeight="1">
      <c r="A108" s="72"/>
      <c r="B108" s="84" t="s">
        <v>122</v>
      </c>
      <c r="C108" s="76" t="s">
        <v>123</v>
      </c>
      <c r="D108" s="17"/>
      <c r="E108" s="17"/>
      <c r="F108" s="17"/>
      <c r="G108" s="17"/>
      <c r="H108" s="18"/>
      <c r="I108" s="119">
        <v>0.02</v>
      </c>
      <c r="J108" s="86">
        <f>H100*I108</f>
        <v>143.2674432</v>
      </c>
      <c r="K108" s="82"/>
      <c r="L108" s="82"/>
      <c r="M108" s="81"/>
      <c r="N108" s="81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</row>
    <row r="109" ht="14.25" customHeight="1">
      <c r="A109" s="72"/>
      <c r="B109" s="85" t="s">
        <v>124</v>
      </c>
      <c r="C109" s="17"/>
      <c r="D109" s="17"/>
      <c r="E109" s="17"/>
      <c r="F109" s="17"/>
      <c r="G109" s="17"/>
      <c r="H109" s="18"/>
      <c r="I109" s="88">
        <f>SUM(I103:I108)</f>
        <v>0.02</v>
      </c>
      <c r="J109" s="89">
        <f>TRUNC(SUM(J103:J108),2)</f>
        <v>143.26</v>
      </c>
      <c r="K109" s="82"/>
      <c r="L109" s="81"/>
      <c r="M109" s="81"/>
      <c r="N109" s="81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</row>
    <row r="110" ht="14.25" customHeight="1">
      <c r="A110" s="72"/>
      <c r="B110" s="74" t="s">
        <v>125</v>
      </c>
      <c r="C110" s="17"/>
      <c r="D110" s="17"/>
      <c r="E110" s="17"/>
      <c r="F110" s="17"/>
      <c r="G110" s="17"/>
      <c r="H110" s="17"/>
      <c r="I110" s="17"/>
      <c r="J110" s="18"/>
      <c r="K110" s="81"/>
      <c r="L110" s="81"/>
      <c r="M110" s="81"/>
      <c r="N110" s="81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</row>
    <row r="111" ht="14.25" customHeight="1">
      <c r="A111" s="72"/>
      <c r="B111" s="85" t="s">
        <v>126</v>
      </c>
      <c r="C111" s="17"/>
      <c r="D111" s="17"/>
      <c r="E111" s="17"/>
      <c r="F111" s="17"/>
      <c r="G111" s="17"/>
      <c r="H111" s="17"/>
      <c r="I111" s="18"/>
      <c r="J111" s="84" t="s">
        <v>36</v>
      </c>
      <c r="K111" s="81"/>
      <c r="L111" s="81"/>
      <c r="M111" s="81"/>
      <c r="N111" s="81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</row>
    <row r="112" ht="14.25" customHeight="1">
      <c r="A112" s="72"/>
      <c r="B112" s="75" t="s">
        <v>14</v>
      </c>
      <c r="C112" s="76" t="str">
        <f>B19</f>
        <v>MÓDULO 1 - COMPOSIÇÃO DA REMUNERAÇÃO</v>
      </c>
      <c r="D112" s="17"/>
      <c r="E112" s="17"/>
      <c r="F112" s="17"/>
      <c r="G112" s="17"/>
      <c r="H112" s="17"/>
      <c r="I112" s="18"/>
      <c r="J112" s="86">
        <f>J24</f>
        <v>3539.88</v>
      </c>
      <c r="K112" s="82"/>
      <c r="L112" s="82"/>
      <c r="M112" s="81"/>
      <c r="N112" s="81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</row>
    <row r="113" ht="12.75" customHeight="1">
      <c r="A113" s="72"/>
      <c r="B113" s="75" t="s">
        <v>16</v>
      </c>
      <c r="C113" s="76" t="str">
        <f>B26</f>
        <v>MÓDULO 2 – ENCARGOS E BENEFÍCIOS ANUAIS, MENSAIS E DIÁRIOS</v>
      </c>
      <c r="D113" s="17"/>
      <c r="E113" s="17"/>
      <c r="F113" s="17"/>
      <c r="G113" s="17"/>
      <c r="H113" s="17"/>
      <c r="I113" s="18"/>
      <c r="J113" s="86">
        <f>J59</f>
        <v>2804.99</v>
      </c>
      <c r="K113" s="81"/>
      <c r="L113" s="82"/>
      <c r="M113" s="81"/>
      <c r="N113" s="81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</row>
    <row r="114" ht="14.25" customHeight="1">
      <c r="A114" s="72"/>
      <c r="B114" s="75" t="s">
        <v>19</v>
      </c>
      <c r="C114" s="76" t="str">
        <f>B61</f>
        <v>MÓDULO 3 – PROVISÃO PARA RESCISÃO</v>
      </c>
      <c r="D114" s="17"/>
      <c r="E114" s="17"/>
      <c r="F114" s="17"/>
      <c r="G114" s="17"/>
      <c r="H114" s="17"/>
      <c r="I114" s="18"/>
      <c r="J114" s="86">
        <f>J70</f>
        <v>224.644718</v>
      </c>
      <c r="K114" s="81"/>
      <c r="L114" s="82"/>
      <c r="M114" s="81"/>
      <c r="N114" s="81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</row>
    <row r="115" ht="14.25" customHeight="1">
      <c r="A115" s="72"/>
      <c r="B115" s="75" t="s">
        <v>21</v>
      </c>
      <c r="C115" s="76" t="str">
        <f>B72</f>
        <v>MÓDULO 4 – CUSTO DE REPOSIÇÃO DO PROFISSIONAL AUSENTE</v>
      </c>
      <c r="D115" s="17"/>
      <c r="E115" s="17"/>
      <c r="F115" s="17"/>
      <c r="G115" s="17"/>
      <c r="H115" s="17"/>
      <c r="I115" s="18"/>
      <c r="J115" s="86">
        <f>J91</f>
        <v>450.59</v>
      </c>
      <c r="K115" s="81"/>
      <c r="L115" s="82"/>
      <c r="M115" s="81"/>
      <c r="N115" s="81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</row>
    <row r="116" ht="14.25" customHeight="1">
      <c r="A116" s="72"/>
      <c r="B116" s="75" t="s">
        <v>50</v>
      </c>
      <c r="C116" s="76" t="str">
        <f>B93</f>
        <v>MÓDULO 5 – INSUMOS DIVERSOS</v>
      </c>
      <c r="D116" s="17"/>
      <c r="E116" s="17"/>
      <c r="F116" s="17"/>
      <c r="G116" s="17"/>
      <c r="H116" s="17"/>
      <c r="I116" s="18"/>
      <c r="J116" s="86">
        <f>J97</f>
        <v>0</v>
      </c>
      <c r="K116" s="81"/>
      <c r="L116" s="82"/>
      <c r="M116" s="81"/>
      <c r="N116" s="81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</row>
    <row r="117" ht="14.25" customHeight="1">
      <c r="A117" s="72"/>
      <c r="B117" s="84"/>
      <c r="C117" s="85" t="s">
        <v>127</v>
      </c>
      <c r="D117" s="17"/>
      <c r="E117" s="17"/>
      <c r="F117" s="17"/>
      <c r="G117" s="17"/>
      <c r="H117" s="17"/>
      <c r="I117" s="18"/>
      <c r="J117" s="120">
        <f>TRUNC(SUM(J112:J116),2)</f>
        <v>7020.1</v>
      </c>
      <c r="K117" s="81"/>
      <c r="L117" s="82"/>
      <c r="M117" s="81"/>
      <c r="N117" s="81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</row>
    <row r="118" ht="12.75" customHeight="1">
      <c r="A118" s="72"/>
      <c r="B118" s="75" t="s">
        <v>52</v>
      </c>
      <c r="C118" s="76" t="str">
        <f>B101</f>
        <v>MÓDULO 6 – CUSTOS INDIRETOS, TRIBUTOS E LUCRO</v>
      </c>
      <c r="D118" s="17"/>
      <c r="E118" s="17"/>
      <c r="F118" s="17"/>
      <c r="G118" s="17"/>
      <c r="H118" s="17"/>
      <c r="I118" s="18"/>
      <c r="J118" s="86">
        <f>J109</f>
        <v>143.26</v>
      </c>
      <c r="K118" s="81"/>
      <c r="L118" s="81"/>
      <c r="M118" s="81"/>
      <c r="N118" s="81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</row>
    <row r="119" ht="14.25" customHeight="1">
      <c r="A119" s="72"/>
      <c r="B119" s="85" t="s">
        <v>128</v>
      </c>
      <c r="C119" s="17"/>
      <c r="D119" s="17"/>
      <c r="E119" s="17"/>
      <c r="F119" s="17"/>
      <c r="G119" s="17"/>
      <c r="H119" s="17"/>
      <c r="I119" s="18"/>
      <c r="J119" s="89">
        <f>TRUNC(SUM(J117:J118),2)</f>
        <v>7163.36</v>
      </c>
      <c r="K119" s="81"/>
      <c r="L119" s="81"/>
      <c r="M119" s="81"/>
      <c r="N119" s="81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</row>
    <row r="120" ht="14.25" customHeight="1">
      <c r="A120" s="72"/>
      <c r="B120" s="84"/>
      <c r="C120" s="121" t="s">
        <v>129</v>
      </c>
      <c r="D120" s="17"/>
      <c r="E120" s="17"/>
      <c r="F120" s="17"/>
      <c r="G120" s="17"/>
      <c r="H120" s="18"/>
      <c r="I120" s="84">
        <v>2.0</v>
      </c>
      <c r="J120" s="89">
        <f>J119*I120</f>
        <v>14326.72</v>
      </c>
      <c r="K120" s="81"/>
      <c r="L120" s="81"/>
      <c r="M120" s="81"/>
      <c r="N120" s="81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</row>
    <row r="121" ht="14.25" customHeight="1">
      <c r="A121" s="72"/>
      <c r="B121" s="79"/>
      <c r="C121" s="79"/>
      <c r="D121" s="79"/>
      <c r="E121" s="79"/>
      <c r="F121" s="79"/>
      <c r="G121" s="79"/>
      <c r="H121" s="79"/>
      <c r="I121" s="79"/>
      <c r="J121" s="122"/>
      <c r="K121" s="93"/>
      <c r="L121" s="82"/>
      <c r="M121" s="82"/>
      <c r="N121" s="81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</row>
    <row r="122" ht="12.75" customHeight="1">
      <c r="A122" s="123"/>
      <c r="B122" s="70"/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81"/>
      <c r="N122" s="81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</row>
    <row r="123" ht="51.0" customHeight="1">
      <c r="A123" s="71"/>
      <c r="M123" s="82"/>
      <c r="N123" s="81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</row>
    <row r="124" ht="12.75" customHeight="1">
      <c r="A124" s="71"/>
      <c r="M124" s="81"/>
      <c r="N124" s="81"/>
      <c r="O124" s="72"/>
      <c r="P124" s="72"/>
      <c r="Q124" s="72"/>
      <c r="R124" s="72"/>
      <c r="S124" s="72"/>
      <c r="T124" s="72"/>
      <c r="U124" s="72"/>
      <c r="V124" s="72"/>
      <c r="W124" s="72"/>
      <c r="X124" s="72"/>
      <c r="Y124" s="72"/>
      <c r="Z124" s="72"/>
    </row>
    <row r="125" ht="14.25" customHeight="1">
      <c r="A125" s="71"/>
      <c r="M125" s="81"/>
      <c r="N125" s="81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2"/>
    </row>
    <row r="126" ht="14.25" customHeight="1">
      <c r="A126" s="71"/>
      <c r="M126" s="81"/>
      <c r="N126" s="81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</row>
    <row r="127" ht="14.25" customHeight="1">
      <c r="A127" s="71"/>
      <c r="M127" s="81"/>
      <c r="N127" s="81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2"/>
      <c r="Z127" s="72"/>
    </row>
    <row r="128" ht="14.25" customHeight="1">
      <c r="A128" s="71"/>
      <c r="M128" s="81"/>
      <c r="N128" s="81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</row>
    <row r="129" ht="14.25" customHeight="1">
      <c r="A129" s="71"/>
      <c r="M129" s="81"/>
      <c r="N129" s="81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</row>
    <row r="130" ht="14.25" customHeight="1">
      <c r="A130" s="71"/>
      <c r="M130" s="81"/>
      <c r="N130" s="81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</row>
    <row r="131" ht="14.25" customHeight="1">
      <c r="A131" s="71"/>
      <c r="M131" s="81"/>
      <c r="N131" s="81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</row>
    <row r="132" ht="14.25" customHeight="1">
      <c r="A132" s="71"/>
      <c r="M132" s="81"/>
      <c r="N132" s="81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</row>
    <row r="133" ht="14.25" customHeight="1">
      <c r="A133" s="71"/>
      <c r="M133" s="81"/>
      <c r="N133" s="81"/>
      <c r="O133" s="72"/>
      <c r="P133" s="72"/>
      <c r="Q133" s="72"/>
      <c r="R133" s="72"/>
      <c r="S133" s="72"/>
      <c r="T133" s="72"/>
      <c r="U133" s="72"/>
      <c r="V133" s="72"/>
      <c r="W133" s="72"/>
      <c r="X133" s="72"/>
      <c r="Y133" s="72"/>
      <c r="Z133" s="72"/>
    </row>
    <row r="134" ht="14.25" customHeight="1">
      <c r="A134" s="71"/>
      <c r="M134" s="81"/>
      <c r="N134" s="81"/>
      <c r="O134" s="72"/>
      <c r="P134" s="72"/>
      <c r="Q134" s="72"/>
      <c r="R134" s="72"/>
      <c r="S134" s="72"/>
      <c r="T134" s="72"/>
      <c r="U134" s="72"/>
      <c r="V134" s="72"/>
      <c r="W134" s="72"/>
      <c r="X134" s="72"/>
      <c r="Y134" s="72"/>
      <c r="Z134" s="72"/>
    </row>
    <row r="135" ht="14.25" customHeight="1">
      <c r="A135" s="71"/>
      <c r="M135" s="81"/>
      <c r="N135" s="81"/>
      <c r="O135" s="72"/>
      <c r="P135" s="72"/>
      <c r="Q135" s="72"/>
      <c r="R135" s="72"/>
      <c r="S135" s="72"/>
      <c r="T135" s="72"/>
      <c r="U135" s="72"/>
      <c r="V135" s="72"/>
      <c r="W135" s="72"/>
      <c r="X135" s="72"/>
      <c r="Y135" s="72"/>
      <c r="Z135" s="72"/>
    </row>
    <row r="136" ht="14.25" customHeight="1">
      <c r="A136" s="71"/>
      <c r="M136" s="81"/>
      <c r="N136" s="81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  <c r="Z136" s="72"/>
    </row>
    <row r="137" ht="14.25" customHeight="1">
      <c r="A137" s="71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72"/>
      <c r="X137" s="72"/>
      <c r="Y137" s="72"/>
      <c r="Z137" s="72"/>
    </row>
    <row r="138" ht="14.25" customHeight="1">
      <c r="A138" s="71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  <c r="Z138" s="72"/>
    </row>
    <row r="139" ht="14.25" customHeight="1">
      <c r="A139" s="72"/>
      <c r="B139" s="72"/>
      <c r="C139" s="72"/>
      <c r="D139" s="72"/>
      <c r="E139" s="72"/>
      <c r="F139" s="72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  <c r="Z139" s="72"/>
    </row>
    <row r="140" ht="14.25" customHeight="1">
      <c r="A140" s="72"/>
      <c r="B140" s="72"/>
      <c r="C140" s="72"/>
      <c r="D140" s="72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</row>
    <row r="141" ht="14.25" customHeight="1">
      <c r="A141" s="72"/>
      <c r="B141" s="72"/>
      <c r="C141" s="72"/>
      <c r="D141" s="72"/>
      <c r="E141" s="72"/>
      <c r="F141" s="72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</row>
    <row r="142" ht="14.25" customHeight="1">
      <c r="A142" s="72"/>
      <c r="B142" s="72"/>
      <c r="C142" s="72"/>
      <c r="D142" s="72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</row>
    <row r="143" ht="14.25" customHeight="1">
      <c r="A143" s="72"/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</row>
    <row r="144" ht="14.25" customHeight="1">
      <c r="A144" s="72"/>
      <c r="B144" s="72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  <c r="Z144" s="72"/>
    </row>
    <row r="145" ht="14.25" customHeight="1">
      <c r="A145" s="72"/>
      <c r="B145" s="72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  <c r="Z145" s="72"/>
    </row>
    <row r="146" ht="14.25" customHeight="1">
      <c r="A146" s="72"/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</row>
    <row r="147" ht="14.25" customHeight="1">
      <c r="A147" s="72"/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  <c r="Z147" s="72"/>
    </row>
    <row r="148" ht="14.25" customHeight="1">
      <c r="A148" s="72"/>
      <c r="B148" s="72"/>
      <c r="C148" s="72"/>
      <c r="D148" s="72"/>
      <c r="E148" s="72"/>
      <c r="F148" s="72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  <c r="Z148" s="72"/>
    </row>
    <row r="149" ht="14.25" customHeight="1">
      <c r="A149" s="72"/>
      <c r="B149" s="72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72"/>
      <c r="Z149" s="72"/>
    </row>
    <row r="150" ht="14.25" customHeight="1">
      <c r="A150" s="72"/>
      <c r="B150" s="72"/>
      <c r="C150" s="72"/>
      <c r="D150" s="72"/>
      <c r="E150" s="72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</row>
    <row r="151" ht="14.25" customHeight="1">
      <c r="A151" s="72"/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</row>
    <row r="152" ht="14.25" customHeight="1">
      <c r="A152" s="72"/>
      <c r="B152" s="72"/>
      <c r="C152" s="72"/>
      <c r="D152" s="72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</row>
    <row r="153" ht="14.25" customHeight="1">
      <c r="A153" s="72"/>
      <c r="B153" s="72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</row>
    <row r="154" ht="14.25" customHeight="1">
      <c r="A154" s="72"/>
      <c r="B154" s="72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72"/>
      <c r="Z154" s="72"/>
    </row>
    <row r="155" ht="14.25" customHeight="1">
      <c r="A155" s="72"/>
      <c r="B155" s="72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72"/>
      <c r="X155" s="72"/>
      <c r="Y155" s="72"/>
      <c r="Z155" s="72"/>
    </row>
    <row r="156" ht="14.25" customHeight="1">
      <c r="A156" s="72"/>
      <c r="B156" s="72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72"/>
      <c r="Z156" s="72"/>
    </row>
    <row r="157" ht="14.25" customHeight="1">
      <c r="A157" s="72"/>
      <c r="B157" s="72"/>
      <c r="C157" s="72"/>
      <c r="D157" s="72"/>
      <c r="E157" s="72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  <c r="Z157" s="72"/>
    </row>
    <row r="158" ht="14.25" customHeight="1">
      <c r="A158" s="72"/>
      <c r="B158" s="72"/>
      <c r="C158" s="72"/>
      <c r="D158" s="72"/>
      <c r="E158" s="72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72"/>
      <c r="Z158" s="72"/>
    </row>
    <row r="159" ht="14.25" customHeight="1">
      <c r="A159" s="72"/>
      <c r="B159" s="72"/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</row>
    <row r="160" ht="14.25" customHeight="1">
      <c r="A160" s="72"/>
      <c r="B160" s="72"/>
      <c r="C160" s="72"/>
      <c r="D160" s="72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</row>
    <row r="161" ht="14.25" customHeight="1">
      <c r="A161" s="72"/>
      <c r="B161" s="72"/>
      <c r="C161" s="72"/>
      <c r="D161" s="72"/>
      <c r="E161" s="72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</row>
    <row r="162" ht="14.25" customHeight="1">
      <c r="A162" s="72"/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</row>
    <row r="163" ht="14.25" customHeight="1">
      <c r="A163" s="72"/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</row>
    <row r="164" ht="14.25" customHeight="1">
      <c r="A164" s="72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2"/>
      <c r="U164" s="72"/>
      <c r="V164" s="72"/>
      <c r="W164" s="72"/>
      <c r="X164" s="72"/>
      <c r="Y164" s="72"/>
      <c r="Z164" s="72"/>
    </row>
    <row r="165" ht="14.25" customHeight="1">
      <c r="A165" s="72"/>
      <c r="B165" s="72"/>
      <c r="C165" s="72"/>
      <c r="D165" s="72"/>
      <c r="E165" s="72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72"/>
      <c r="Z165" s="72"/>
    </row>
    <row r="166" ht="14.25" customHeight="1">
      <c r="A166" s="72"/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2"/>
      <c r="X166" s="72"/>
      <c r="Y166" s="72"/>
      <c r="Z166" s="72"/>
    </row>
    <row r="167" ht="14.25" customHeight="1">
      <c r="A167" s="72"/>
      <c r="B167" s="72"/>
      <c r="C167" s="72"/>
      <c r="D167" s="72"/>
      <c r="E167" s="72"/>
      <c r="F167" s="72"/>
      <c r="G167" s="72"/>
      <c r="H167" s="72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/>
      <c r="V167" s="72"/>
      <c r="W167" s="72"/>
      <c r="X167" s="72"/>
      <c r="Y167" s="72"/>
      <c r="Z167" s="72"/>
    </row>
    <row r="168" ht="14.25" customHeight="1">
      <c r="A168" s="72"/>
      <c r="B168" s="72"/>
      <c r="C168" s="72"/>
      <c r="D168" s="72"/>
      <c r="E168" s="72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2"/>
      <c r="Z168" s="72"/>
    </row>
    <row r="169" ht="14.25" customHeight="1">
      <c r="A169" s="72"/>
      <c r="B169" s="72"/>
      <c r="C169" s="72"/>
      <c r="D169" s="72"/>
      <c r="E169" s="72"/>
      <c r="F169" s="72"/>
      <c r="G169" s="72"/>
      <c r="H169" s="72"/>
      <c r="I169" s="72"/>
      <c r="J169" s="72"/>
      <c r="K169" s="72"/>
      <c r="L169" s="72"/>
      <c r="M169" s="72"/>
      <c r="N169" s="72"/>
      <c r="O169" s="72"/>
      <c r="P169" s="72"/>
      <c r="Q169" s="72"/>
      <c r="R169" s="72"/>
      <c r="S169" s="72"/>
      <c r="T169" s="72"/>
      <c r="U169" s="72"/>
      <c r="V169" s="72"/>
      <c r="W169" s="72"/>
      <c r="X169" s="72"/>
      <c r="Y169" s="72"/>
      <c r="Z169" s="72"/>
    </row>
    <row r="170" ht="14.25" customHeight="1">
      <c r="A170" s="72"/>
      <c r="B170" s="72"/>
      <c r="C170" s="72"/>
      <c r="D170" s="72"/>
      <c r="E170" s="72"/>
      <c r="F170" s="72"/>
      <c r="G170" s="72"/>
      <c r="H170" s="72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  <c r="T170" s="72"/>
      <c r="U170" s="72"/>
      <c r="V170" s="72"/>
      <c r="W170" s="72"/>
      <c r="X170" s="72"/>
      <c r="Y170" s="72"/>
      <c r="Z170" s="72"/>
    </row>
    <row r="171" ht="14.25" customHeight="1">
      <c r="A171" s="72"/>
      <c r="B171" s="72"/>
      <c r="C171" s="72"/>
      <c r="D171" s="72"/>
      <c r="E171" s="72"/>
      <c r="F171" s="72"/>
      <c r="G171" s="72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2"/>
      <c r="Z171" s="72"/>
    </row>
    <row r="172" ht="14.25" customHeight="1">
      <c r="A172" s="72"/>
      <c r="B172" s="72"/>
      <c r="C172" s="72"/>
      <c r="D172" s="72"/>
      <c r="E172" s="72"/>
      <c r="F172" s="72"/>
      <c r="G172" s="72"/>
      <c r="H172" s="72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2"/>
      <c r="Z172" s="72"/>
    </row>
    <row r="173" ht="14.25" customHeight="1">
      <c r="A173" s="72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</row>
    <row r="174" ht="14.25" customHeight="1">
      <c r="A174" s="72"/>
      <c r="B174" s="72"/>
      <c r="C174" s="72"/>
      <c r="D174" s="72"/>
      <c r="E174" s="72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72"/>
      <c r="X174" s="72"/>
      <c r="Y174" s="72"/>
      <c r="Z174" s="72"/>
    </row>
    <row r="175" ht="14.25" customHeight="1">
      <c r="A175" s="72"/>
      <c r="B175" s="72"/>
      <c r="C175" s="72"/>
      <c r="D175" s="72"/>
      <c r="E175" s="72"/>
      <c r="F175" s="72"/>
      <c r="G175" s="72"/>
      <c r="H175" s="72"/>
      <c r="I175" s="72"/>
      <c r="J175" s="72"/>
      <c r="K175" s="72"/>
      <c r="L175" s="72"/>
      <c r="M175" s="72"/>
      <c r="N175" s="72"/>
      <c r="O175" s="72"/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</row>
    <row r="176" ht="14.25" customHeight="1">
      <c r="A176" s="72"/>
      <c r="B176" s="72"/>
      <c r="C176" s="72"/>
      <c r="D176" s="72"/>
      <c r="E176" s="72"/>
      <c r="F176" s="72"/>
      <c r="G176" s="72"/>
      <c r="H176" s="72"/>
      <c r="I176" s="72"/>
      <c r="J176" s="72"/>
      <c r="K176" s="72"/>
      <c r="L176" s="72"/>
      <c r="M176" s="72"/>
      <c r="N176" s="72"/>
      <c r="O176" s="72"/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</row>
    <row r="177" ht="14.25" customHeight="1">
      <c r="A177" s="72"/>
      <c r="B177" s="72"/>
      <c r="C177" s="72"/>
      <c r="D177" s="72"/>
      <c r="E177" s="72"/>
      <c r="F177" s="72"/>
      <c r="G177" s="72"/>
      <c r="H177" s="72"/>
      <c r="I177" s="72"/>
      <c r="J177" s="72"/>
      <c r="K177" s="72"/>
      <c r="L177" s="72"/>
      <c r="M177" s="72"/>
      <c r="N177" s="72"/>
      <c r="O177" s="72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</row>
    <row r="178" ht="14.25" customHeight="1">
      <c r="A178" s="72"/>
      <c r="B178" s="72"/>
      <c r="C178" s="72"/>
      <c r="D178" s="72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</row>
    <row r="179" ht="14.25" customHeight="1">
      <c r="A179" s="72"/>
      <c r="B179" s="72"/>
      <c r="C179" s="72"/>
      <c r="D179" s="72"/>
      <c r="E179" s="72"/>
      <c r="F179" s="72"/>
      <c r="G179" s="72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</row>
    <row r="180" ht="14.25" customHeight="1">
      <c r="A180" s="72"/>
      <c r="B180" s="72"/>
      <c r="C180" s="72"/>
      <c r="D180" s="72"/>
      <c r="E180" s="72"/>
      <c r="F180" s="72"/>
      <c r="G180" s="72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</row>
    <row r="181" ht="14.25" customHeight="1">
      <c r="A181" s="72"/>
      <c r="B181" s="72"/>
      <c r="C181" s="72"/>
      <c r="D181" s="72"/>
      <c r="E181" s="72"/>
      <c r="F181" s="72"/>
      <c r="G181" s="72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72"/>
      <c r="U181" s="72"/>
      <c r="V181" s="72"/>
      <c r="W181" s="72"/>
      <c r="X181" s="72"/>
      <c r="Y181" s="72"/>
      <c r="Z181" s="72"/>
    </row>
    <row r="182" ht="14.25" customHeight="1">
      <c r="A182" s="72"/>
      <c r="B182" s="72"/>
      <c r="C182" s="72"/>
      <c r="D182" s="72"/>
      <c r="E182" s="72"/>
      <c r="F182" s="72"/>
      <c r="G182" s="72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T182" s="72"/>
      <c r="U182" s="72"/>
      <c r="V182" s="72"/>
      <c r="W182" s="72"/>
      <c r="X182" s="72"/>
      <c r="Y182" s="72"/>
      <c r="Z182" s="72"/>
    </row>
    <row r="183" ht="14.25" customHeight="1">
      <c r="A183" s="72"/>
      <c r="B183" s="72"/>
      <c r="C183" s="72"/>
      <c r="D183" s="72"/>
      <c r="E183" s="72"/>
      <c r="F183" s="72"/>
      <c r="G183" s="72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72"/>
      <c r="U183" s="72"/>
      <c r="V183" s="72"/>
      <c r="W183" s="72"/>
      <c r="X183" s="72"/>
      <c r="Y183" s="72"/>
      <c r="Z183" s="72"/>
    </row>
    <row r="184" ht="14.25" customHeight="1">
      <c r="A184" s="72"/>
      <c r="B184" s="72"/>
      <c r="C184" s="72"/>
      <c r="D184" s="72"/>
      <c r="E184" s="72"/>
      <c r="F184" s="72"/>
      <c r="G184" s="72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72"/>
      <c r="U184" s="72"/>
      <c r="V184" s="72"/>
      <c r="W184" s="72"/>
      <c r="X184" s="72"/>
      <c r="Y184" s="72"/>
      <c r="Z184" s="72"/>
    </row>
    <row r="185" ht="14.25" customHeight="1">
      <c r="A185" s="72"/>
      <c r="B185" s="72"/>
      <c r="C185" s="72"/>
      <c r="D185" s="72"/>
      <c r="E185" s="72"/>
      <c r="F185" s="72"/>
      <c r="G185" s="72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  <c r="T185" s="72"/>
      <c r="U185" s="72"/>
      <c r="V185" s="72"/>
      <c r="W185" s="72"/>
      <c r="X185" s="72"/>
      <c r="Y185" s="72"/>
      <c r="Z185" s="72"/>
    </row>
    <row r="186" ht="14.25" customHeight="1">
      <c r="A186" s="72"/>
      <c r="B186" s="72"/>
      <c r="C186" s="72"/>
      <c r="D186" s="72"/>
      <c r="E186" s="72"/>
      <c r="F186" s="72"/>
      <c r="G186" s="72"/>
      <c r="H186" s="72"/>
      <c r="I186" s="72"/>
      <c r="J186" s="72"/>
      <c r="K186" s="72"/>
      <c r="L186" s="72"/>
      <c r="M186" s="72"/>
      <c r="N186" s="72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  <c r="Z186" s="72"/>
    </row>
    <row r="187" ht="14.25" customHeight="1">
      <c r="A187" s="72"/>
      <c r="B187" s="72"/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  <c r="T187" s="72"/>
      <c r="U187" s="72"/>
      <c r="V187" s="72"/>
      <c r="W187" s="72"/>
      <c r="X187" s="72"/>
      <c r="Y187" s="72"/>
      <c r="Z187" s="72"/>
    </row>
    <row r="188" ht="14.25" customHeight="1">
      <c r="A188" s="72"/>
      <c r="B188" s="72"/>
      <c r="C188" s="72"/>
      <c r="D188" s="72"/>
      <c r="E188" s="72"/>
      <c r="F188" s="72"/>
      <c r="G188" s="72"/>
      <c r="H188" s="72"/>
      <c r="I188" s="72"/>
      <c r="J188" s="72"/>
      <c r="K188" s="72"/>
      <c r="L188" s="72"/>
      <c r="M188" s="72"/>
      <c r="N188" s="72"/>
      <c r="O188" s="72"/>
      <c r="P188" s="72"/>
      <c r="Q188" s="72"/>
      <c r="R188" s="72"/>
      <c r="S188" s="72"/>
      <c r="T188" s="72"/>
      <c r="U188" s="72"/>
      <c r="V188" s="72"/>
      <c r="W188" s="72"/>
      <c r="X188" s="72"/>
      <c r="Y188" s="72"/>
      <c r="Z188" s="72"/>
    </row>
    <row r="189" ht="14.25" customHeight="1">
      <c r="A189" s="72"/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</row>
    <row r="190" ht="14.25" customHeight="1">
      <c r="A190" s="72"/>
      <c r="B190" s="72"/>
      <c r="C190" s="72"/>
      <c r="D190" s="72"/>
      <c r="E190" s="72"/>
      <c r="F190" s="72"/>
      <c r="G190" s="72"/>
      <c r="H190" s="72"/>
      <c r="I190" s="72"/>
      <c r="J190" s="72"/>
      <c r="K190" s="72"/>
      <c r="L190" s="72"/>
      <c r="M190" s="72"/>
      <c r="N190" s="72"/>
      <c r="O190" s="72"/>
      <c r="P190" s="72"/>
      <c r="Q190" s="72"/>
      <c r="R190" s="72"/>
      <c r="S190" s="72"/>
      <c r="T190" s="72"/>
      <c r="U190" s="72"/>
      <c r="V190" s="72"/>
      <c r="W190" s="72"/>
      <c r="X190" s="72"/>
      <c r="Y190" s="72"/>
      <c r="Z190" s="72"/>
    </row>
    <row r="191" ht="14.25" customHeight="1">
      <c r="A191" s="72"/>
      <c r="B191" s="72"/>
      <c r="C191" s="72"/>
      <c r="D191" s="72"/>
      <c r="E191" s="72"/>
      <c r="F191" s="72"/>
      <c r="G191" s="72"/>
      <c r="H191" s="72"/>
      <c r="I191" s="72"/>
      <c r="J191" s="72"/>
      <c r="K191" s="72"/>
      <c r="L191" s="72"/>
      <c r="M191" s="72"/>
      <c r="N191" s="72"/>
      <c r="O191" s="72"/>
      <c r="P191" s="72"/>
      <c r="Q191" s="72"/>
      <c r="R191" s="72"/>
      <c r="S191" s="72"/>
      <c r="T191" s="72"/>
      <c r="U191" s="72"/>
      <c r="V191" s="72"/>
      <c r="W191" s="72"/>
      <c r="X191" s="72"/>
      <c r="Y191" s="72"/>
      <c r="Z191" s="72"/>
    </row>
    <row r="192" ht="14.25" customHeight="1">
      <c r="A192" s="72"/>
      <c r="B192" s="72"/>
      <c r="C192" s="72"/>
      <c r="D192" s="72"/>
      <c r="E192" s="72"/>
      <c r="F192" s="72"/>
      <c r="G192" s="72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  <c r="T192" s="72"/>
      <c r="U192" s="72"/>
      <c r="V192" s="72"/>
      <c r="W192" s="72"/>
      <c r="X192" s="72"/>
      <c r="Y192" s="72"/>
      <c r="Z192" s="72"/>
    </row>
    <row r="193" ht="14.25" customHeight="1">
      <c r="A193" s="72"/>
      <c r="B193" s="72"/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</row>
    <row r="194" ht="14.25" customHeight="1">
      <c r="A194" s="72"/>
      <c r="B194" s="72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/>
      <c r="O194" s="72"/>
      <c r="P194" s="72"/>
      <c r="Q194" s="72"/>
      <c r="R194" s="72"/>
      <c r="S194" s="72"/>
      <c r="T194" s="72"/>
      <c r="U194" s="72"/>
      <c r="V194" s="72"/>
      <c r="W194" s="72"/>
      <c r="X194" s="72"/>
      <c r="Y194" s="72"/>
      <c r="Z194" s="72"/>
    </row>
    <row r="195" ht="14.25" customHeight="1">
      <c r="A195" s="72"/>
      <c r="B195" s="72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  <c r="N195" s="72"/>
      <c r="O195" s="72"/>
      <c r="P195" s="72"/>
      <c r="Q195" s="72"/>
      <c r="R195" s="72"/>
      <c r="S195" s="72"/>
      <c r="T195" s="72"/>
      <c r="U195" s="72"/>
      <c r="V195" s="72"/>
      <c r="W195" s="72"/>
      <c r="X195" s="72"/>
      <c r="Y195" s="72"/>
      <c r="Z195" s="72"/>
    </row>
    <row r="196" ht="14.25" customHeight="1">
      <c r="A196" s="72"/>
      <c r="B196" s="72"/>
      <c r="C196" s="72"/>
      <c r="D196" s="72"/>
      <c r="E196" s="72"/>
      <c r="F196" s="72"/>
      <c r="G196" s="72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T196" s="72"/>
      <c r="U196" s="72"/>
      <c r="V196" s="72"/>
      <c r="W196" s="72"/>
      <c r="X196" s="72"/>
      <c r="Y196" s="72"/>
      <c r="Z196" s="72"/>
    </row>
    <row r="197" ht="14.25" customHeight="1">
      <c r="A197" s="72"/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72"/>
      <c r="U197" s="72"/>
      <c r="V197" s="72"/>
      <c r="W197" s="72"/>
      <c r="X197" s="72"/>
      <c r="Y197" s="72"/>
      <c r="Z197" s="72"/>
    </row>
    <row r="198" ht="14.25" customHeight="1">
      <c r="A198" s="72"/>
      <c r="B198" s="72"/>
      <c r="C198" s="72"/>
      <c r="D198" s="72"/>
      <c r="E198" s="72"/>
      <c r="F198" s="72"/>
      <c r="G198" s="72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T198" s="72"/>
      <c r="U198" s="72"/>
      <c r="V198" s="72"/>
      <c r="W198" s="72"/>
      <c r="X198" s="72"/>
      <c r="Y198" s="72"/>
      <c r="Z198" s="72"/>
    </row>
    <row r="199" ht="14.25" customHeight="1">
      <c r="A199" s="72"/>
      <c r="B199" s="72"/>
      <c r="C199" s="72"/>
      <c r="D199" s="72"/>
      <c r="E199" s="72"/>
      <c r="F199" s="72"/>
      <c r="G199" s="72"/>
      <c r="H199" s="72"/>
      <c r="I199" s="72"/>
      <c r="J199" s="72"/>
      <c r="K199" s="72"/>
      <c r="L199" s="72"/>
      <c r="M199" s="72"/>
      <c r="N199" s="72"/>
      <c r="O199" s="72"/>
      <c r="P199" s="72"/>
      <c r="Q199" s="72"/>
      <c r="R199" s="72"/>
      <c r="S199" s="72"/>
      <c r="T199" s="72"/>
      <c r="U199" s="72"/>
      <c r="V199" s="72"/>
      <c r="W199" s="72"/>
      <c r="X199" s="72"/>
      <c r="Y199" s="72"/>
      <c r="Z199" s="72"/>
    </row>
    <row r="200" ht="14.25" customHeight="1">
      <c r="A200" s="72"/>
      <c r="B200" s="72"/>
      <c r="C200" s="72"/>
      <c r="D200" s="72"/>
      <c r="E200" s="72"/>
      <c r="F200" s="72"/>
      <c r="G200" s="7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  <c r="S200" s="72"/>
      <c r="T200" s="72"/>
      <c r="U200" s="72"/>
      <c r="V200" s="72"/>
      <c r="W200" s="72"/>
      <c r="X200" s="72"/>
      <c r="Y200" s="72"/>
      <c r="Z200" s="72"/>
    </row>
    <row r="201" ht="14.25" customHeight="1">
      <c r="A201" s="72"/>
      <c r="B201" s="72"/>
      <c r="C201" s="72"/>
      <c r="D201" s="72"/>
      <c r="E201" s="72"/>
      <c r="F201" s="72"/>
      <c r="G201" s="72"/>
      <c r="H201" s="72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  <c r="T201" s="72"/>
      <c r="U201" s="72"/>
      <c r="V201" s="72"/>
      <c r="W201" s="72"/>
      <c r="X201" s="72"/>
      <c r="Y201" s="72"/>
      <c r="Z201" s="72"/>
    </row>
    <row r="202" ht="14.25" customHeight="1">
      <c r="A202" s="72"/>
      <c r="B202" s="72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  <c r="T202" s="72"/>
      <c r="U202" s="72"/>
      <c r="V202" s="72"/>
      <c r="W202" s="72"/>
      <c r="X202" s="72"/>
      <c r="Y202" s="72"/>
      <c r="Z202" s="72"/>
    </row>
    <row r="203" ht="14.25" customHeight="1">
      <c r="A203" s="72"/>
      <c r="B203" s="72"/>
      <c r="C203" s="72"/>
      <c r="D203" s="72"/>
      <c r="E203" s="72"/>
      <c r="F203" s="72"/>
      <c r="G203" s="72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  <c r="T203" s="72"/>
      <c r="U203" s="72"/>
      <c r="V203" s="72"/>
      <c r="W203" s="72"/>
      <c r="X203" s="72"/>
      <c r="Y203" s="72"/>
      <c r="Z203" s="72"/>
    </row>
    <row r="204" ht="14.25" customHeight="1">
      <c r="A204" s="72"/>
      <c r="B204" s="72"/>
      <c r="C204" s="72"/>
      <c r="D204" s="72"/>
      <c r="E204" s="72"/>
      <c r="F204" s="72"/>
      <c r="G204" s="72"/>
      <c r="H204" s="72"/>
      <c r="I204" s="72"/>
      <c r="J204" s="72"/>
      <c r="K204" s="72"/>
      <c r="L204" s="72"/>
      <c r="M204" s="72"/>
      <c r="N204" s="72"/>
      <c r="O204" s="72"/>
      <c r="P204" s="72"/>
      <c r="Q204" s="72"/>
      <c r="R204" s="72"/>
      <c r="S204" s="72"/>
      <c r="T204" s="72"/>
      <c r="U204" s="72"/>
      <c r="V204" s="72"/>
      <c r="W204" s="72"/>
      <c r="X204" s="72"/>
      <c r="Y204" s="72"/>
      <c r="Z204" s="72"/>
    </row>
    <row r="205" ht="14.25" customHeight="1">
      <c r="A205" s="72"/>
      <c r="B205" s="72"/>
      <c r="C205" s="72"/>
      <c r="D205" s="72"/>
      <c r="E205" s="72"/>
      <c r="F205" s="72"/>
      <c r="G205" s="72"/>
      <c r="H205" s="72"/>
      <c r="I205" s="72"/>
      <c r="J205" s="72"/>
      <c r="K205" s="72"/>
      <c r="L205" s="72"/>
      <c r="M205" s="72"/>
      <c r="N205" s="72"/>
      <c r="O205" s="72"/>
      <c r="P205" s="72"/>
      <c r="Q205" s="72"/>
      <c r="R205" s="72"/>
      <c r="S205" s="72"/>
      <c r="T205" s="72"/>
      <c r="U205" s="72"/>
      <c r="V205" s="72"/>
      <c r="W205" s="72"/>
      <c r="X205" s="72"/>
      <c r="Y205" s="72"/>
      <c r="Z205" s="72"/>
    </row>
    <row r="206" ht="14.25" customHeight="1">
      <c r="A206" s="72"/>
      <c r="B206" s="72"/>
      <c r="C206" s="72"/>
      <c r="D206" s="72"/>
      <c r="E206" s="72"/>
      <c r="F206" s="72"/>
      <c r="G206" s="72"/>
      <c r="H206" s="72"/>
      <c r="I206" s="72"/>
      <c r="J206" s="72"/>
      <c r="K206" s="72"/>
      <c r="L206" s="72"/>
      <c r="M206" s="72"/>
      <c r="N206" s="72"/>
      <c r="O206" s="72"/>
      <c r="P206" s="72"/>
      <c r="Q206" s="72"/>
      <c r="R206" s="72"/>
      <c r="S206" s="72"/>
      <c r="T206" s="72"/>
      <c r="U206" s="72"/>
      <c r="V206" s="72"/>
      <c r="W206" s="72"/>
      <c r="X206" s="72"/>
      <c r="Y206" s="72"/>
      <c r="Z206" s="72"/>
    </row>
    <row r="207" ht="14.25" customHeight="1">
      <c r="A207" s="72"/>
      <c r="B207" s="72"/>
      <c r="C207" s="72"/>
      <c r="D207" s="72"/>
      <c r="E207" s="72"/>
      <c r="F207" s="72"/>
      <c r="G207" s="72"/>
      <c r="H207" s="72"/>
      <c r="I207" s="72"/>
      <c r="J207" s="72"/>
      <c r="K207" s="72"/>
      <c r="L207" s="72"/>
      <c r="M207" s="72"/>
      <c r="N207" s="72"/>
      <c r="O207" s="72"/>
      <c r="P207" s="72"/>
      <c r="Q207" s="72"/>
      <c r="R207" s="72"/>
      <c r="S207" s="72"/>
      <c r="T207" s="72"/>
      <c r="U207" s="72"/>
      <c r="V207" s="72"/>
      <c r="W207" s="72"/>
      <c r="X207" s="72"/>
      <c r="Y207" s="72"/>
      <c r="Z207" s="72"/>
    </row>
    <row r="208" ht="14.25" customHeight="1">
      <c r="A208" s="72"/>
      <c r="B208" s="72"/>
      <c r="C208" s="72"/>
      <c r="D208" s="72"/>
      <c r="E208" s="72"/>
      <c r="F208" s="72"/>
      <c r="G208" s="72"/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  <c r="Z208" s="72"/>
    </row>
    <row r="209" ht="14.25" customHeight="1">
      <c r="A209" s="72"/>
      <c r="B209" s="72"/>
      <c r="C209" s="72"/>
      <c r="D209" s="72"/>
      <c r="E209" s="72"/>
      <c r="F209" s="72"/>
      <c r="G209" s="72"/>
      <c r="H209" s="72"/>
      <c r="I209" s="72"/>
      <c r="J209" s="72"/>
      <c r="K209" s="72"/>
      <c r="L209" s="72"/>
      <c r="M209" s="72"/>
      <c r="N209" s="72"/>
      <c r="O209" s="72"/>
      <c r="P209" s="72"/>
      <c r="Q209" s="72"/>
      <c r="R209" s="72"/>
      <c r="S209" s="72"/>
      <c r="T209" s="72"/>
      <c r="U209" s="72"/>
      <c r="V209" s="72"/>
      <c r="W209" s="72"/>
      <c r="X209" s="72"/>
      <c r="Y209" s="72"/>
      <c r="Z209" s="72"/>
    </row>
    <row r="210" ht="14.25" customHeight="1">
      <c r="A210" s="72"/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2"/>
      <c r="Z210" s="72"/>
    </row>
    <row r="211" ht="14.25" customHeight="1">
      <c r="A211" s="72"/>
      <c r="B211" s="72"/>
      <c r="C211" s="72"/>
      <c r="D211" s="72"/>
      <c r="E211" s="72"/>
      <c r="F211" s="72"/>
      <c r="G211" s="72"/>
      <c r="H211" s="72"/>
      <c r="I211" s="72"/>
      <c r="J211" s="72"/>
      <c r="K211" s="72"/>
      <c r="L211" s="72"/>
      <c r="M211" s="72"/>
      <c r="N211" s="72"/>
      <c r="O211" s="72"/>
      <c r="P211" s="72"/>
      <c r="Q211" s="72"/>
      <c r="R211" s="72"/>
      <c r="S211" s="72"/>
      <c r="T211" s="72"/>
      <c r="U211" s="72"/>
      <c r="V211" s="72"/>
      <c r="W211" s="72"/>
      <c r="X211" s="72"/>
      <c r="Y211" s="72"/>
      <c r="Z211" s="72"/>
    </row>
    <row r="212" ht="14.25" customHeight="1">
      <c r="A212" s="72"/>
      <c r="B212" s="72"/>
      <c r="C212" s="72"/>
      <c r="D212" s="72"/>
      <c r="E212" s="72"/>
      <c r="F212" s="72"/>
      <c r="G212" s="72"/>
      <c r="H212" s="72"/>
      <c r="I212" s="72"/>
      <c r="J212" s="72"/>
      <c r="K212" s="72"/>
      <c r="L212" s="72"/>
      <c r="M212" s="72"/>
      <c r="N212" s="72"/>
      <c r="O212" s="72"/>
      <c r="P212" s="72"/>
      <c r="Q212" s="72"/>
      <c r="R212" s="72"/>
      <c r="S212" s="72"/>
      <c r="T212" s="72"/>
      <c r="U212" s="72"/>
      <c r="V212" s="72"/>
      <c r="W212" s="72"/>
      <c r="X212" s="72"/>
      <c r="Y212" s="72"/>
      <c r="Z212" s="72"/>
    </row>
    <row r="213" ht="14.25" customHeight="1">
      <c r="A213" s="72"/>
      <c r="B213" s="72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  <c r="N213" s="72"/>
      <c r="O213" s="72"/>
      <c r="P213" s="72"/>
      <c r="Q213" s="72"/>
      <c r="R213" s="72"/>
      <c r="S213" s="72"/>
      <c r="T213" s="72"/>
      <c r="U213" s="72"/>
      <c r="V213" s="72"/>
      <c r="W213" s="72"/>
      <c r="X213" s="72"/>
      <c r="Y213" s="72"/>
      <c r="Z213" s="72"/>
    </row>
    <row r="214" ht="14.25" customHeight="1">
      <c r="A214" s="72"/>
      <c r="B214" s="72"/>
      <c r="C214" s="72"/>
      <c r="D214" s="72"/>
      <c r="E214" s="72"/>
      <c r="F214" s="72"/>
      <c r="G214" s="72"/>
      <c r="H214" s="72"/>
      <c r="I214" s="72"/>
      <c r="J214" s="72"/>
      <c r="K214" s="72"/>
      <c r="L214" s="72"/>
      <c r="M214" s="72"/>
      <c r="N214" s="72"/>
      <c r="O214" s="72"/>
      <c r="P214" s="72"/>
      <c r="Q214" s="72"/>
      <c r="R214" s="72"/>
      <c r="S214" s="72"/>
      <c r="T214" s="72"/>
      <c r="U214" s="72"/>
      <c r="V214" s="72"/>
      <c r="W214" s="72"/>
      <c r="X214" s="72"/>
      <c r="Y214" s="72"/>
      <c r="Z214" s="72"/>
    </row>
    <row r="215" ht="14.25" customHeight="1">
      <c r="A215" s="72"/>
      <c r="B215" s="72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W215" s="72"/>
      <c r="X215" s="72"/>
      <c r="Y215" s="72"/>
      <c r="Z215" s="72"/>
    </row>
    <row r="216" ht="14.25" customHeight="1">
      <c r="A216" s="72"/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  <c r="N216" s="72"/>
      <c r="O216" s="72"/>
      <c r="P216" s="72"/>
      <c r="Q216" s="72"/>
      <c r="R216" s="72"/>
      <c r="S216" s="72"/>
      <c r="T216" s="72"/>
      <c r="U216" s="72"/>
      <c r="V216" s="72"/>
      <c r="W216" s="72"/>
      <c r="X216" s="72"/>
      <c r="Y216" s="72"/>
      <c r="Z216" s="72"/>
    </row>
    <row r="217" ht="14.25" customHeight="1">
      <c r="A217" s="72"/>
      <c r="B217" s="72"/>
      <c r="C217" s="72"/>
      <c r="D217" s="72"/>
      <c r="E217" s="72"/>
      <c r="F217" s="72"/>
      <c r="G217" s="72"/>
      <c r="H217" s="72"/>
      <c r="I217" s="72"/>
      <c r="J217" s="72"/>
      <c r="K217" s="72"/>
      <c r="L217" s="72"/>
      <c r="M217" s="72"/>
      <c r="N217" s="72"/>
      <c r="O217" s="72"/>
      <c r="P217" s="72"/>
      <c r="Q217" s="72"/>
      <c r="R217" s="72"/>
      <c r="S217" s="72"/>
      <c r="T217" s="72"/>
      <c r="U217" s="72"/>
      <c r="V217" s="72"/>
      <c r="W217" s="72"/>
      <c r="X217" s="72"/>
      <c r="Y217" s="72"/>
      <c r="Z217" s="72"/>
    </row>
    <row r="218" ht="14.25" customHeight="1">
      <c r="A218" s="72"/>
      <c r="B218" s="72"/>
      <c r="C218" s="72"/>
      <c r="D218" s="72"/>
      <c r="E218" s="72"/>
      <c r="F218" s="72"/>
      <c r="G218" s="72"/>
      <c r="H218" s="72"/>
      <c r="I218" s="72"/>
      <c r="J218" s="72"/>
      <c r="K218" s="72"/>
      <c r="L218" s="72"/>
      <c r="M218" s="72"/>
      <c r="N218" s="72"/>
      <c r="O218" s="72"/>
      <c r="P218" s="72"/>
      <c r="Q218" s="72"/>
      <c r="R218" s="72"/>
      <c r="S218" s="72"/>
      <c r="T218" s="72"/>
      <c r="U218" s="72"/>
      <c r="V218" s="72"/>
      <c r="W218" s="72"/>
      <c r="X218" s="72"/>
      <c r="Y218" s="72"/>
      <c r="Z218" s="72"/>
    </row>
    <row r="219" ht="14.25" customHeight="1">
      <c r="A219" s="72"/>
      <c r="B219" s="72"/>
      <c r="C219" s="72"/>
      <c r="D219" s="72"/>
      <c r="E219" s="72"/>
      <c r="F219" s="72"/>
      <c r="G219" s="72"/>
      <c r="H219" s="72"/>
      <c r="I219" s="72"/>
      <c r="J219" s="72"/>
      <c r="K219" s="72"/>
      <c r="L219" s="72"/>
      <c r="M219" s="72"/>
      <c r="N219" s="72"/>
      <c r="O219" s="72"/>
      <c r="P219" s="72"/>
      <c r="Q219" s="72"/>
      <c r="R219" s="72"/>
      <c r="S219" s="72"/>
      <c r="T219" s="72"/>
      <c r="U219" s="72"/>
      <c r="V219" s="72"/>
      <c r="W219" s="72"/>
      <c r="X219" s="72"/>
      <c r="Y219" s="72"/>
      <c r="Z219" s="72"/>
    </row>
    <row r="220" ht="14.25" customHeight="1">
      <c r="A220" s="72"/>
      <c r="B220" s="72"/>
      <c r="C220" s="72"/>
      <c r="D220" s="72"/>
      <c r="E220" s="72"/>
      <c r="F220" s="72"/>
      <c r="G220" s="72"/>
      <c r="H220" s="72"/>
      <c r="I220" s="72"/>
      <c r="J220" s="72"/>
      <c r="K220" s="72"/>
      <c r="L220" s="72"/>
      <c r="M220" s="72"/>
      <c r="N220" s="72"/>
      <c r="O220" s="72"/>
      <c r="P220" s="72"/>
      <c r="Q220" s="72"/>
      <c r="R220" s="72"/>
      <c r="S220" s="72"/>
      <c r="T220" s="72"/>
      <c r="U220" s="72"/>
      <c r="V220" s="72"/>
      <c r="W220" s="72"/>
      <c r="X220" s="72"/>
      <c r="Y220" s="72"/>
      <c r="Z220" s="72"/>
    </row>
    <row r="221" ht="14.25" customHeight="1">
      <c r="A221" s="72"/>
      <c r="B221" s="72"/>
      <c r="C221" s="72"/>
      <c r="D221" s="72"/>
      <c r="E221" s="72"/>
      <c r="F221" s="72"/>
      <c r="G221" s="72"/>
      <c r="H221" s="72"/>
      <c r="I221" s="72"/>
      <c r="J221" s="72"/>
      <c r="K221" s="72"/>
      <c r="L221" s="72"/>
      <c r="M221" s="72"/>
      <c r="N221" s="72"/>
      <c r="O221" s="72"/>
      <c r="P221" s="72"/>
      <c r="Q221" s="72"/>
      <c r="R221" s="72"/>
      <c r="S221" s="72"/>
      <c r="T221" s="72"/>
      <c r="U221" s="72"/>
      <c r="V221" s="72"/>
      <c r="W221" s="72"/>
      <c r="X221" s="72"/>
      <c r="Y221" s="72"/>
      <c r="Z221" s="72"/>
    </row>
    <row r="222" ht="14.25" customHeight="1">
      <c r="A222" s="72"/>
      <c r="B222" s="72"/>
      <c r="C222" s="72"/>
      <c r="D222" s="72"/>
      <c r="E222" s="72"/>
      <c r="F222" s="72"/>
      <c r="G222" s="72"/>
      <c r="H222" s="72"/>
      <c r="I222" s="72"/>
      <c r="J222" s="72"/>
      <c r="K222" s="72"/>
      <c r="L222" s="72"/>
      <c r="M222" s="72"/>
      <c r="N222" s="72"/>
      <c r="O222" s="72"/>
      <c r="P222" s="72"/>
      <c r="Q222" s="72"/>
      <c r="R222" s="72"/>
      <c r="S222" s="72"/>
      <c r="T222" s="72"/>
      <c r="U222" s="72"/>
      <c r="V222" s="72"/>
      <c r="W222" s="72"/>
      <c r="X222" s="72"/>
      <c r="Y222" s="72"/>
      <c r="Z222" s="72"/>
    </row>
    <row r="223" ht="14.25" customHeight="1">
      <c r="A223" s="72"/>
      <c r="B223" s="72"/>
      <c r="C223" s="72"/>
      <c r="D223" s="72"/>
      <c r="E223" s="72"/>
      <c r="F223" s="72"/>
      <c r="G223" s="72"/>
      <c r="H223" s="72"/>
      <c r="I223" s="72"/>
      <c r="J223" s="72"/>
      <c r="K223" s="72"/>
      <c r="L223" s="72"/>
      <c r="M223" s="72"/>
      <c r="N223" s="72"/>
      <c r="O223" s="72"/>
      <c r="P223" s="72"/>
      <c r="Q223" s="72"/>
      <c r="R223" s="72"/>
      <c r="S223" s="72"/>
      <c r="T223" s="72"/>
      <c r="U223" s="72"/>
      <c r="V223" s="72"/>
      <c r="W223" s="72"/>
      <c r="X223" s="72"/>
      <c r="Y223" s="72"/>
      <c r="Z223" s="72"/>
    </row>
    <row r="224" ht="14.25" customHeight="1">
      <c r="A224" s="72"/>
      <c r="B224" s="72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72"/>
      <c r="N224" s="72"/>
      <c r="O224" s="72"/>
      <c r="P224" s="72"/>
      <c r="Q224" s="72"/>
      <c r="R224" s="72"/>
      <c r="S224" s="72"/>
      <c r="T224" s="72"/>
      <c r="U224" s="72"/>
      <c r="V224" s="72"/>
      <c r="W224" s="72"/>
      <c r="X224" s="72"/>
      <c r="Y224" s="72"/>
      <c r="Z224" s="72"/>
    </row>
    <row r="225" ht="14.25" customHeight="1">
      <c r="A225" s="72"/>
      <c r="B225" s="72"/>
      <c r="C225" s="72"/>
      <c r="D225" s="72"/>
      <c r="E225" s="72"/>
      <c r="F225" s="72"/>
      <c r="G225" s="72"/>
      <c r="H225" s="72"/>
      <c r="I225" s="72"/>
      <c r="J225" s="72"/>
      <c r="K225" s="72"/>
      <c r="L225" s="72"/>
      <c r="M225" s="72"/>
      <c r="N225" s="72"/>
      <c r="O225" s="72"/>
      <c r="P225" s="72"/>
      <c r="Q225" s="72"/>
      <c r="R225" s="72"/>
      <c r="S225" s="72"/>
      <c r="T225" s="72"/>
      <c r="U225" s="72"/>
      <c r="V225" s="72"/>
      <c r="W225" s="72"/>
      <c r="X225" s="72"/>
      <c r="Y225" s="72"/>
      <c r="Z225" s="72"/>
    </row>
    <row r="226" ht="14.25" customHeight="1">
      <c r="A226" s="72"/>
      <c r="B226" s="72"/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  <c r="O226" s="72"/>
      <c r="P226" s="72"/>
      <c r="Q226" s="72"/>
      <c r="R226" s="72"/>
      <c r="S226" s="72"/>
      <c r="T226" s="72"/>
      <c r="U226" s="72"/>
      <c r="V226" s="72"/>
      <c r="W226" s="72"/>
      <c r="X226" s="72"/>
      <c r="Y226" s="72"/>
      <c r="Z226" s="72"/>
    </row>
    <row r="227" ht="14.25" customHeight="1">
      <c r="A227" s="72"/>
      <c r="B227" s="72"/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  <c r="N227" s="72"/>
      <c r="O227" s="72"/>
      <c r="P227" s="72"/>
      <c r="Q227" s="72"/>
      <c r="R227" s="72"/>
      <c r="S227" s="72"/>
      <c r="T227" s="72"/>
      <c r="U227" s="72"/>
      <c r="V227" s="72"/>
      <c r="W227" s="72"/>
      <c r="X227" s="72"/>
      <c r="Y227" s="72"/>
      <c r="Z227" s="72"/>
    </row>
    <row r="228" ht="14.25" customHeight="1">
      <c r="A228" s="72"/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72"/>
      <c r="P228" s="72"/>
      <c r="Q228" s="72"/>
      <c r="R228" s="72"/>
      <c r="S228" s="72"/>
      <c r="T228" s="72"/>
      <c r="U228" s="72"/>
      <c r="V228" s="72"/>
      <c r="W228" s="72"/>
      <c r="X228" s="72"/>
      <c r="Y228" s="72"/>
      <c r="Z228" s="72"/>
    </row>
    <row r="229" ht="14.25" customHeight="1">
      <c r="A229" s="72"/>
      <c r="B229" s="72"/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W229" s="72"/>
      <c r="X229" s="72"/>
      <c r="Y229" s="72"/>
      <c r="Z229" s="72"/>
    </row>
    <row r="230" ht="14.25" customHeight="1">
      <c r="A230" s="72"/>
      <c r="B230" s="72"/>
      <c r="C230" s="72"/>
      <c r="D230" s="72"/>
      <c r="E230" s="72"/>
      <c r="F230" s="72"/>
      <c r="G230" s="72"/>
      <c r="H230" s="72"/>
      <c r="I230" s="72"/>
      <c r="J230" s="72"/>
      <c r="K230" s="72"/>
      <c r="L230" s="72"/>
      <c r="M230" s="72"/>
      <c r="N230" s="72"/>
      <c r="O230" s="72"/>
      <c r="P230" s="72"/>
      <c r="Q230" s="72"/>
      <c r="R230" s="72"/>
      <c r="S230" s="72"/>
      <c r="T230" s="72"/>
      <c r="U230" s="72"/>
      <c r="V230" s="72"/>
      <c r="W230" s="72"/>
      <c r="X230" s="72"/>
      <c r="Y230" s="72"/>
      <c r="Z230" s="72"/>
    </row>
    <row r="231" ht="14.25" customHeight="1">
      <c r="A231" s="72"/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  <c r="O231" s="72"/>
      <c r="P231" s="72"/>
      <c r="Q231" s="72"/>
      <c r="R231" s="72"/>
      <c r="S231" s="72"/>
      <c r="T231" s="72"/>
      <c r="U231" s="72"/>
      <c r="V231" s="72"/>
      <c r="W231" s="72"/>
      <c r="X231" s="72"/>
      <c r="Y231" s="72"/>
      <c r="Z231" s="72"/>
    </row>
    <row r="232" ht="14.25" customHeight="1">
      <c r="A232" s="72"/>
      <c r="B232" s="72"/>
      <c r="C232" s="72"/>
      <c r="D232" s="72"/>
      <c r="E232" s="72"/>
      <c r="F232" s="72"/>
      <c r="G232" s="72"/>
      <c r="H232" s="72"/>
      <c r="I232" s="72"/>
      <c r="J232" s="72"/>
      <c r="K232" s="72"/>
      <c r="L232" s="72"/>
      <c r="M232" s="72"/>
      <c r="N232" s="72"/>
      <c r="O232" s="72"/>
      <c r="P232" s="72"/>
      <c r="Q232" s="72"/>
      <c r="R232" s="72"/>
      <c r="S232" s="72"/>
      <c r="T232" s="72"/>
      <c r="U232" s="72"/>
      <c r="V232" s="72"/>
      <c r="W232" s="72"/>
      <c r="X232" s="72"/>
      <c r="Y232" s="72"/>
      <c r="Z232" s="72"/>
    </row>
    <row r="233" ht="14.25" customHeight="1">
      <c r="A233" s="72"/>
      <c r="B233" s="72"/>
      <c r="C233" s="72"/>
      <c r="D233" s="72"/>
      <c r="E233" s="72"/>
      <c r="F233" s="72"/>
      <c r="G233" s="72"/>
      <c r="H233" s="72"/>
      <c r="I233" s="72"/>
      <c r="J233" s="72"/>
      <c r="K233" s="72"/>
      <c r="L233" s="72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W233" s="72"/>
      <c r="X233" s="72"/>
      <c r="Y233" s="72"/>
      <c r="Z233" s="72"/>
    </row>
    <row r="234" ht="14.25" customHeight="1">
      <c r="A234" s="72"/>
      <c r="B234" s="72"/>
      <c r="C234" s="72"/>
      <c r="D234" s="72"/>
      <c r="E234" s="72"/>
      <c r="F234" s="72"/>
      <c r="G234" s="72"/>
      <c r="H234" s="72"/>
      <c r="I234" s="72"/>
      <c r="J234" s="72"/>
      <c r="K234" s="72"/>
      <c r="L234" s="72"/>
      <c r="M234" s="72"/>
      <c r="N234" s="72"/>
      <c r="O234" s="72"/>
      <c r="P234" s="72"/>
      <c r="Q234" s="72"/>
      <c r="R234" s="72"/>
      <c r="S234" s="72"/>
      <c r="T234" s="72"/>
      <c r="U234" s="72"/>
      <c r="V234" s="72"/>
      <c r="W234" s="72"/>
      <c r="X234" s="72"/>
      <c r="Y234" s="72"/>
      <c r="Z234" s="72"/>
    </row>
    <row r="235" ht="14.25" customHeight="1">
      <c r="A235" s="72"/>
      <c r="B235" s="72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72"/>
      <c r="N235" s="72"/>
      <c r="O235" s="72"/>
      <c r="P235" s="72"/>
      <c r="Q235" s="72"/>
      <c r="R235" s="72"/>
      <c r="S235" s="72"/>
      <c r="T235" s="72"/>
      <c r="U235" s="72"/>
      <c r="V235" s="72"/>
      <c r="W235" s="72"/>
      <c r="X235" s="72"/>
      <c r="Y235" s="72"/>
      <c r="Z235" s="72"/>
    </row>
    <row r="236" ht="14.25" customHeight="1">
      <c r="A236" s="72"/>
      <c r="B236" s="72"/>
      <c r="C236" s="72"/>
      <c r="D236" s="72"/>
      <c r="E236" s="72"/>
      <c r="F236" s="72"/>
      <c r="G236" s="72"/>
      <c r="H236" s="72"/>
      <c r="I236" s="72"/>
      <c r="J236" s="72"/>
      <c r="K236" s="72"/>
      <c r="L236" s="72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W236" s="72"/>
      <c r="X236" s="72"/>
      <c r="Y236" s="72"/>
      <c r="Z236" s="72"/>
    </row>
    <row r="237" ht="14.25" customHeight="1">
      <c r="A237" s="72"/>
      <c r="B237" s="72"/>
      <c r="C237" s="72"/>
      <c r="D237" s="72"/>
      <c r="E237" s="72"/>
      <c r="F237" s="72"/>
      <c r="G237" s="72"/>
      <c r="H237" s="72"/>
      <c r="I237" s="72"/>
      <c r="J237" s="72"/>
      <c r="K237" s="72"/>
      <c r="L237" s="72"/>
      <c r="M237" s="72"/>
      <c r="N237" s="72"/>
      <c r="O237" s="72"/>
      <c r="P237" s="72"/>
      <c r="Q237" s="72"/>
      <c r="R237" s="72"/>
      <c r="S237" s="72"/>
      <c r="T237" s="72"/>
      <c r="U237" s="72"/>
      <c r="V237" s="72"/>
      <c r="W237" s="72"/>
      <c r="X237" s="72"/>
      <c r="Y237" s="72"/>
      <c r="Z237" s="72"/>
    </row>
    <row r="238" ht="14.25" customHeight="1">
      <c r="A238" s="72"/>
      <c r="B238" s="72"/>
      <c r="C238" s="72"/>
      <c r="D238" s="72"/>
      <c r="E238" s="72"/>
      <c r="F238" s="72"/>
      <c r="G238" s="72"/>
      <c r="H238" s="72"/>
      <c r="I238" s="72"/>
      <c r="J238" s="72"/>
      <c r="K238" s="72"/>
      <c r="L238" s="72"/>
      <c r="M238" s="72"/>
      <c r="N238" s="72"/>
      <c r="O238" s="72"/>
      <c r="P238" s="72"/>
      <c r="Q238" s="72"/>
      <c r="R238" s="72"/>
      <c r="S238" s="72"/>
      <c r="T238" s="72"/>
      <c r="U238" s="72"/>
      <c r="V238" s="72"/>
      <c r="W238" s="72"/>
      <c r="X238" s="72"/>
      <c r="Y238" s="72"/>
      <c r="Z238" s="72"/>
    </row>
    <row r="239" ht="14.25" customHeight="1">
      <c r="A239" s="72"/>
      <c r="B239" s="72"/>
      <c r="C239" s="72"/>
      <c r="D239" s="72"/>
      <c r="E239" s="72"/>
      <c r="F239" s="72"/>
      <c r="G239" s="72"/>
      <c r="H239" s="72"/>
      <c r="I239" s="72"/>
      <c r="J239" s="72"/>
      <c r="K239" s="72"/>
      <c r="L239" s="72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W239" s="72"/>
      <c r="X239" s="72"/>
      <c r="Y239" s="72"/>
      <c r="Z239" s="72"/>
    </row>
    <row r="240" ht="14.25" customHeight="1">
      <c r="A240" s="72"/>
      <c r="B240" s="72"/>
      <c r="C240" s="72"/>
      <c r="D240" s="72"/>
      <c r="E240" s="72"/>
      <c r="F240" s="72"/>
      <c r="G240" s="72"/>
      <c r="H240" s="72"/>
      <c r="I240" s="72"/>
      <c r="J240" s="72"/>
      <c r="K240" s="72"/>
      <c r="L240" s="72"/>
      <c r="M240" s="72"/>
      <c r="N240" s="72"/>
      <c r="O240" s="72"/>
      <c r="P240" s="72"/>
      <c r="Q240" s="72"/>
      <c r="R240" s="72"/>
      <c r="S240" s="72"/>
      <c r="T240" s="72"/>
      <c r="U240" s="72"/>
      <c r="V240" s="72"/>
      <c r="W240" s="72"/>
      <c r="X240" s="72"/>
      <c r="Y240" s="72"/>
      <c r="Z240" s="72"/>
    </row>
    <row r="241" ht="14.25" customHeight="1">
      <c r="A241" s="72"/>
      <c r="B241" s="72"/>
      <c r="C241" s="72"/>
      <c r="D241" s="72"/>
      <c r="E241" s="72"/>
      <c r="F241" s="72"/>
      <c r="G241" s="72"/>
      <c r="H241" s="72"/>
      <c r="I241" s="72"/>
      <c r="J241" s="72"/>
      <c r="K241" s="72"/>
      <c r="L241" s="72"/>
      <c r="M241" s="72"/>
      <c r="N241" s="72"/>
      <c r="O241" s="72"/>
      <c r="P241" s="72"/>
      <c r="Q241" s="72"/>
      <c r="R241" s="72"/>
      <c r="S241" s="72"/>
      <c r="T241" s="72"/>
      <c r="U241" s="72"/>
      <c r="V241" s="72"/>
      <c r="W241" s="72"/>
      <c r="X241" s="72"/>
      <c r="Y241" s="72"/>
      <c r="Z241" s="72"/>
    </row>
    <row r="242" ht="14.25" customHeight="1">
      <c r="A242" s="72"/>
      <c r="B242" s="72"/>
      <c r="C242" s="72"/>
      <c r="D242" s="72"/>
      <c r="E242" s="72"/>
      <c r="F242" s="72"/>
      <c r="G242" s="72"/>
      <c r="H242" s="72"/>
      <c r="I242" s="72"/>
      <c r="J242" s="72"/>
      <c r="K242" s="72"/>
      <c r="L242" s="72"/>
      <c r="M242" s="72"/>
      <c r="N242" s="72"/>
      <c r="O242" s="72"/>
      <c r="P242" s="72"/>
      <c r="Q242" s="72"/>
      <c r="R242" s="72"/>
      <c r="S242" s="72"/>
      <c r="T242" s="72"/>
      <c r="U242" s="72"/>
      <c r="V242" s="72"/>
      <c r="W242" s="72"/>
      <c r="X242" s="72"/>
      <c r="Y242" s="72"/>
      <c r="Z242" s="72"/>
    </row>
    <row r="243" ht="14.25" customHeight="1">
      <c r="A243" s="72"/>
      <c r="B243" s="72"/>
      <c r="C243" s="72"/>
      <c r="D243" s="72"/>
      <c r="E243" s="72"/>
      <c r="F243" s="72"/>
      <c r="G243" s="72"/>
      <c r="H243" s="72"/>
      <c r="I243" s="72"/>
      <c r="J243" s="72"/>
      <c r="K243" s="72"/>
      <c r="L243" s="72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W243" s="72"/>
      <c r="X243" s="72"/>
      <c r="Y243" s="72"/>
      <c r="Z243" s="72"/>
    </row>
    <row r="244" ht="14.25" customHeight="1">
      <c r="A244" s="72"/>
      <c r="B244" s="72"/>
      <c r="C244" s="72"/>
      <c r="D244" s="72"/>
      <c r="E244" s="72"/>
      <c r="F244" s="72"/>
      <c r="G244" s="72"/>
      <c r="H244" s="72"/>
      <c r="I244" s="72"/>
      <c r="J244" s="72"/>
      <c r="K244" s="72"/>
      <c r="L244" s="72"/>
      <c r="M244" s="72"/>
      <c r="N244" s="72"/>
      <c r="O244" s="72"/>
      <c r="P244" s="72"/>
      <c r="Q244" s="72"/>
      <c r="R244" s="72"/>
      <c r="S244" s="72"/>
      <c r="T244" s="72"/>
      <c r="U244" s="72"/>
      <c r="V244" s="72"/>
      <c r="W244" s="72"/>
      <c r="X244" s="72"/>
      <c r="Y244" s="72"/>
      <c r="Z244" s="72"/>
    </row>
    <row r="245" ht="14.25" customHeight="1">
      <c r="A245" s="72"/>
      <c r="B245" s="72"/>
      <c r="C245" s="72"/>
      <c r="D245" s="72"/>
      <c r="E245" s="72"/>
      <c r="F245" s="72"/>
      <c r="G245" s="72"/>
      <c r="H245" s="72"/>
      <c r="I245" s="72"/>
      <c r="J245" s="72"/>
      <c r="K245" s="72"/>
      <c r="L245" s="72"/>
      <c r="M245" s="72"/>
      <c r="N245" s="72"/>
      <c r="O245" s="72"/>
      <c r="P245" s="72"/>
      <c r="Q245" s="72"/>
      <c r="R245" s="72"/>
      <c r="S245" s="72"/>
      <c r="T245" s="72"/>
      <c r="U245" s="72"/>
      <c r="V245" s="72"/>
      <c r="W245" s="72"/>
      <c r="X245" s="72"/>
      <c r="Y245" s="72"/>
      <c r="Z245" s="72"/>
    </row>
    <row r="246" ht="14.25" customHeight="1">
      <c r="A246" s="72"/>
      <c r="B246" s="72"/>
      <c r="C246" s="72"/>
      <c r="D246" s="72"/>
      <c r="E246" s="72"/>
      <c r="F246" s="72"/>
      <c r="G246" s="72"/>
      <c r="H246" s="72"/>
      <c r="I246" s="72"/>
      <c r="J246" s="72"/>
      <c r="K246" s="72"/>
      <c r="L246" s="72"/>
      <c r="M246" s="72"/>
      <c r="N246" s="72"/>
      <c r="O246" s="72"/>
      <c r="P246" s="72"/>
      <c r="Q246" s="72"/>
      <c r="R246" s="72"/>
      <c r="S246" s="72"/>
      <c r="T246" s="72"/>
      <c r="U246" s="72"/>
      <c r="V246" s="72"/>
      <c r="W246" s="72"/>
      <c r="X246" s="72"/>
      <c r="Y246" s="72"/>
      <c r="Z246" s="72"/>
    </row>
    <row r="247" ht="14.25" customHeight="1">
      <c r="A247" s="72"/>
      <c r="B247" s="72"/>
      <c r="C247" s="72"/>
      <c r="D247" s="72"/>
      <c r="E247" s="72"/>
      <c r="F247" s="72"/>
      <c r="G247" s="72"/>
      <c r="H247" s="72"/>
      <c r="I247" s="72"/>
      <c r="J247" s="72"/>
      <c r="K247" s="72"/>
      <c r="L247" s="72"/>
      <c r="M247" s="72"/>
      <c r="N247" s="72"/>
      <c r="O247" s="72"/>
      <c r="P247" s="72"/>
      <c r="Q247" s="72"/>
      <c r="R247" s="72"/>
      <c r="S247" s="72"/>
      <c r="T247" s="72"/>
      <c r="U247" s="72"/>
      <c r="V247" s="72"/>
      <c r="W247" s="72"/>
      <c r="X247" s="72"/>
      <c r="Y247" s="72"/>
      <c r="Z247" s="72"/>
    </row>
    <row r="248" ht="14.25" customHeight="1">
      <c r="A248" s="72"/>
      <c r="B248" s="72"/>
      <c r="C248" s="72"/>
      <c r="D248" s="72"/>
      <c r="E248" s="72"/>
      <c r="F248" s="72"/>
      <c r="G248" s="72"/>
      <c r="H248" s="72"/>
      <c r="I248" s="72"/>
      <c r="J248" s="72"/>
      <c r="K248" s="72"/>
      <c r="L248" s="72"/>
      <c r="M248" s="72"/>
      <c r="N248" s="72"/>
      <c r="O248" s="72"/>
      <c r="P248" s="72"/>
      <c r="Q248" s="72"/>
      <c r="R248" s="72"/>
      <c r="S248" s="72"/>
      <c r="T248" s="72"/>
      <c r="U248" s="72"/>
      <c r="V248" s="72"/>
      <c r="W248" s="72"/>
      <c r="X248" s="72"/>
      <c r="Y248" s="72"/>
      <c r="Z248" s="72"/>
    </row>
    <row r="249" ht="14.25" customHeight="1">
      <c r="A249" s="72"/>
      <c r="B249" s="72"/>
      <c r="C249" s="72"/>
      <c r="D249" s="72"/>
      <c r="E249" s="72"/>
      <c r="F249" s="72"/>
      <c r="G249" s="72"/>
      <c r="H249" s="72"/>
      <c r="I249" s="72"/>
      <c r="J249" s="72"/>
      <c r="K249" s="72"/>
      <c r="L249" s="72"/>
      <c r="M249" s="72"/>
      <c r="N249" s="72"/>
      <c r="O249" s="72"/>
      <c r="P249" s="72"/>
      <c r="Q249" s="72"/>
      <c r="R249" s="72"/>
      <c r="S249" s="72"/>
      <c r="T249" s="72"/>
      <c r="U249" s="72"/>
      <c r="V249" s="72"/>
      <c r="W249" s="72"/>
      <c r="X249" s="72"/>
      <c r="Y249" s="72"/>
      <c r="Z249" s="72"/>
    </row>
    <row r="250" ht="14.25" customHeight="1">
      <c r="A250" s="72"/>
      <c r="B250" s="72"/>
      <c r="C250" s="72"/>
      <c r="D250" s="72"/>
      <c r="E250" s="72"/>
      <c r="F250" s="72"/>
      <c r="G250" s="72"/>
      <c r="H250" s="72"/>
      <c r="I250" s="72"/>
      <c r="J250" s="72"/>
      <c r="K250" s="72"/>
      <c r="L250" s="72"/>
      <c r="M250" s="72"/>
      <c r="N250" s="72"/>
      <c r="O250" s="72"/>
      <c r="P250" s="72"/>
      <c r="Q250" s="72"/>
      <c r="R250" s="72"/>
      <c r="S250" s="72"/>
      <c r="T250" s="72"/>
      <c r="U250" s="72"/>
      <c r="V250" s="72"/>
      <c r="W250" s="72"/>
      <c r="X250" s="72"/>
      <c r="Y250" s="72"/>
      <c r="Z250" s="72"/>
    </row>
    <row r="251" ht="14.25" customHeight="1">
      <c r="A251" s="72"/>
      <c r="B251" s="72"/>
      <c r="C251" s="72"/>
      <c r="D251" s="72"/>
      <c r="E251" s="72"/>
      <c r="F251" s="72"/>
      <c r="G251" s="72"/>
      <c r="H251" s="72"/>
      <c r="I251" s="72"/>
      <c r="J251" s="72"/>
      <c r="K251" s="72"/>
      <c r="L251" s="72"/>
      <c r="M251" s="72"/>
      <c r="N251" s="72"/>
      <c r="O251" s="72"/>
      <c r="P251" s="72"/>
      <c r="Q251" s="72"/>
      <c r="R251" s="72"/>
      <c r="S251" s="72"/>
      <c r="T251" s="72"/>
      <c r="U251" s="72"/>
      <c r="V251" s="72"/>
      <c r="W251" s="72"/>
      <c r="X251" s="72"/>
      <c r="Y251" s="72"/>
      <c r="Z251" s="72"/>
    </row>
    <row r="252" ht="14.25" customHeight="1">
      <c r="A252" s="72"/>
      <c r="B252" s="72"/>
      <c r="C252" s="72"/>
      <c r="D252" s="72"/>
      <c r="E252" s="72"/>
      <c r="F252" s="72"/>
      <c r="G252" s="72"/>
      <c r="H252" s="72"/>
      <c r="I252" s="72"/>
      <c r="J252" s="72"/>
      <c r="K252" s="72"/>
      <c r="L252" s="72"/>
      <c r="M252" s="72"/>
      <c r="N252" s="72"/>
      <c r="O252" s="72"/>
      <c r="P252" s="72"/>
      <c r="Q252" s="72"/>
      <c r="R252" s="72"/>
      <c r="S252" s="72"/>
      <c r="T252" s="72"/>
      <c r="U252" s="72"/>
      <c r="V252" s="72"/>
      <c r="W252" s="72"/>
      <c r="X252" s="72"/>
      <c r="Y252" s="72"/>
      <c r="Z252" s="72"/>
    </row>
    <row r="253" ht="14.25" customHeight="1">
      <c r="A253" s="72"/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2"/>
      <c r="Z253" s="72"/>
    </row>
    <row r="254" ht="14.25" customHeight="1">
      <c r="A254" s="72"/>
      <c r="B254" s="72"/>
      <c r="C254" s="72"/>
      <c r="D254" s="72"/>
      <c r="E254" s="72"/>
      <c r="F254" s="72"/>
      <c r="G254" s="72"/>
      <c r="H254" s="72"/>
      <c r="I254" s="72"/>
      <c r="J254" s="72"/>
      <c r="K254" s="72"/>
      <c r="L254" s="72"/>
      <c r="M254" s="72"/>
      <c r="N254" s="72"/>
      <c r="O254" s="72"/>
      <c r="P254" s="72"/>
      <c r="Q254" s="72"/>
      <c r="R254" s="72"/>
      <c r="S254" s="72"/>
      <c r="T254" s="72"/>
      <c r="U254" s="72"/>
      <c r="V254" s="72"/>
      <c r="W254" s="72"/>
      <c r="X254" s="72"/>
      <c r="Y254" s="72"/>
      <c r="Z254" s="72"/>
    </row>
    <row r="255" ht="14.25" customHeight="1">
      <c r="A255" s="72"/>
      <c r="B255" s="72"/>
      <c r="C255" s="72"/>
      <c r="D255" s="72"/>
      <c r="E255" s="72"/>
      <c r="F255" s="72"/>
      <c r="G255" s="72"/>
      <c r="H255" s="72"/>
      <c r="I255" s="72"/>
      <c r="J255" s="72"/>
      <c r="K255" s="72"/>
      <c r="L255" s="72"/>
      <c r="M255" s="72"/>
      <c r="N255" s="72"/>
      <c r="O255" s="72"/>
      <c r="P255" s="72"/>
      <c r="Q255" s="72"/>
      <c r="R255" s="72"/>
      <c r="S255" s="72"/>
      <c r="T255" s="72"/>
      <c r="U255" s="72"/>
      <c r="V255" s="72"/>
      <c r="W255" s="72"/>
      <c r="X255" s="72"/>
      <c r="Y255" s="72"/>
      <c r="Z255" s="72"/>
    </row>
    <row r="256" ht="14.25" customHeight="1">
      <c r="A256" s="72"/>
      <c r="B256" s="72"/>
      <c r="C256" s="72"/>
      <c r="D256" s="72"/>
      <c r="E256" s="72"/>
      <c r="F256" s="72"/>
      <c r="G256" s="72"/>
      <c r="H256" s="72"/>
      <c r="I256" s="72"/>
      <c r="J256" s="72"/>
      <c r="K256" s="72"/>
      <c r="L256" s="72"/>
      <c r="M256" s="72"/>
      <c r="N256" s="72"/>
      <c r="O256" s="72"/>
      <c r="P256" s="72"/>
      <c r="Q256" s="72"/>
      <c r="R256" s="72"/>
      <c r="S256" s="72"/>
      <c r="T256" s="72"/>
      <c r="U256" s="72"/>
      <c r="V256" s="72"/>
      <c r="W256" s="72"/>
      <c r="X256" s="72"/>
      <c r="Y256" s="72"/>
      <c r="Z256" s="72"/>
    </row>
    <row r="257" ht="14.25" customHeight="1">
      <c r="A257" s="72"/>
      <c r="B257" s="72"/>
      <c r="C257" s="72"/>
      <c r="D257" s="72"/>
      <c r="E257" s="72"/>
      <c r="F257" s="72"/>
      <c r="G257" s="72"/>
      <c r="H257" s="72"/>
      <c r="I257" s="72"/>
      <c r="J257" s="72"/>
      <c r="K257" s="72"/>
      <c r="L257" s="72"/>
      <c r="M257" s="72"/>
      <c r="N257" s="72"/>
      <c r="O257" s="72"/>
      <c r="P257" s="72"/>
      <c r="Q257" s="72"/>
      <c r="R257" s="72"/>
      <c r="S257" s="72"/>
      <c r="T257" s="72"/>
      <c r="U257" s="72"/>
      <c r="V257" s="72"/>
      <c r="W257" s="72"/>
      <c r="X257" s="72"/>
      <c r="Y257" s="72"/>
      <c r="Z257" s="72"/>
    </row>
    <row r="258" ht="14.25" customHeight="1">
      <c r="A258" s="72"/>
      <c r="B258" s="72"/>
      <c r="C258" s="72"/>
      <c r="D258" s="72"/>
      <c r="E258" s="72"/>
      <c r="F258" s="72"/>
      <c r="G258" s="72"/>
      <c r="H258" s="72"/>
      <c r="I258" s="72"/>
      <c r="J258" s="72"/>
      <c r="K258" s="72"/>
      <c r="L258" s="72"/>
      <c r="M258" s="72"/>
      <c r="N258" s="72"/>
      <c r="O258" s="72"/>
      <c r="P258" s="72"/>
      <c r="Q258" s="72"/>
      <c r="R258" s="72"/>
      <c r="S258" s="72"/>
      <c r="T258" s="72"/>
      <c r="U258" s="72"/>
      <c r="V258" s="72"/>
      <c r="W258" s="72"/>
      <c r="X258" s="72"/>
      <c r="Y258" s="72"/>
      <c r="Z258" s="72"/>
    </row>
    <row r="259" ht="14.25" customHeight="1">
      <c r="A259" s="72"/>
      <c r="B259" s="72"/>
      <c r="C259" s="72"/>
      <c r="D259" s="72"/>
      <c r="E259" s="72"/>
      <c r="F259" s="72"/>
      <c r="G259" s="72"/>
      <c r="H259" s="72"/>
      <c r="I259" s="72"/>
      <c r="J259" s="72"/>
      <c r="K259" s="72"/>
      <c r="L259" s="72"/>
      <c r="M259" s="72"/>
      <c r="N259" s="72"/>
      <c r="O259" s="72"/>
      <c r="P259" s="72"/>
      <c r="Q259" s="72"/>
      <c r="R259" s="72"/>
      <c r="S259" s="72"/>
      <c r="T259" s="72"/>
      <c r="U259" s="72"/>
      <c r="V259" s="72"/>
      <c r="W259" s="72"/>
      <c r="X259" s="72"/>
      <c r="Y259" s="72"/>
      <c r="Z259" s="72"/>
    </row>
    <row r="260" ht="14.25" customHeight="1">
      <c r="A260" s="72"/>
      <c r="B260" s="72"/>
      <c r="C260" s="72"/>
      <c r="D260" s="72"/>
      <c r="E260" s="72"/>
      <c r="F260" s="72"/>
      <c r="G260" s="72"/>
      <c r="H260" s="72"/>
      <c r="I260" s="72"/>
      <c r="J260" s="72"/>
      <c r="K260" s="72"/>
      <c r="L260" s="72"/>
      <c r="M260" s="72"/>
      <c r="N260" s="72"/>
      <c r="O260" s="72"/>
      <c r="P260" s="72"/>
      <c r="Q260" s="72"/>
      <c r="R260" s="72"/>
      <c r="S260" s="72"/>
      <c r="T260" s="72"/>
      <c r="U260" s="72"/>
      <c r="V260" s="72"/>
      <c r="W260" s="72"/>
      <c r="X260" s="72"/>
      <c r="Y260" s="72"/>
      <c r="Z260" s="72"/>
    </row>
    <row r="261" ht="14.25" customHeight="1">
      <c r="A261" s="72"/>
      <c r="B261" s="72"/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  <c r="O261" s="72"/>
      <c r="P261" s="72"/>
      <c r="Q261" s="72"/>
      <c r="R261" s="72"/>
      <c r="S261" s="72"/>
      <c r="T261" s="72"/>
      <c r="U261" s="72"/>
      <c r="V261" s="72"/>
      <c r="W261" s="72"/>
      <c r="X261" s="72"/>
      <c r="Y261" s="72"/>
      <c r="Z261" s="72"/>
    </row>
    <row r="262" ht="14.25" customHeight="1">
      <c r="A262" s="72"/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  <c r="O262" s="72"/>
      <c r="P262" s="72"/>
      <c r="Q262" s="72"/>
      <c r="R262" s="72"/>
      <c r="S262" s="72"/>
      <c r="T262" s="72"/>
      <c r="U262" s="72"/>
      <c r="V262" s="72"/>
      <c r="W262" s="72"/>
      <c r="X262" s="72"/>
      <c r="Y262" s="72"/>
      <c r="Z262" s="72"/>
    </row>
    <row r="263" ht="14.25" customHeight="1">
      <c r="A263" s="72"/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  <c r="O263" s="72"/>
      <c r="P263" s="72"/>
      <c r="Q263" s="72"/>
      <c r="R263" s="72"/>
      <c r="S263" s="72"/>
      <c r="T263" s="72"/>
      <c r="U263" s="72"/>
      <c r="V263" s="72"/>
      <c r="W263" s="72"/>
      <c r="X263" s="72"/>
      <c r="Y263" s="72"/>
      <c r="Z263" s="72"/>
    </row>
    <row r="264" ht="14.25" customHeight="1">
      <c r="A264" s="72"/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72"/>
      <c r="O264" s="72"/>
      <c r="P264" s="72"/>
      <c r="Q264" s="72"/>
      <c r="R264" s="72"/>
      <c r="S264" s="72"/>
      <c r="T264" s="72"/>
      <c r="U264" s="72"/>
      <c r="V264" s="72"/>
      <c r="W264" s="72"/>
      <c r="X264" s="72"/>
      <c r="Y264" s="72"/>
      <c r="Z264" s="72"/>
    </row>
    <row r="265" ht="14.25" customHeight="1">
      <c r="A265" s="72"/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72"/>
      <c r="P265" s="72"/>
      <c r="Q265" s="72"/>
      <c r="R265" s="72"/>
      <c r="S265" s="72"/>
      <c r="T265" s="72"/>
      <c r="U265" s="72"/>
      <c r="V265" s="72"/>
      <c r="W265" s="72"/>
      <c r="X265" s="72"/>
      <c r="Y265" s="72"/>
      <c r="Z265" s="72"/>
    </row>
    <row r="266" ht="14.25" customHeight="1">
      <c r="A266" s="72"/>
      <c r="B266" s="72"/>
      <c r="C266" s="72"/>
      <c r="D266" s="72"/>
      <c r="E266" s="72"/>
      <c r="F266" s="72"/>
      <c r="G266" s="72"/>
      <c r="H266" s="72"/>
      <c r="I266" s="72"/>
      <c r="J266" s="72"/>
      <c r="K266" s="72"/>
      <c r="L266" s="72"/>
      <c r="M266" s="72"/>
      <c r="N266" s="72"/>
      <c r="O266" s="72"/>
      <c r="P266" s="72"/>
      <c r="Q266" s="72"/>
      <c r="R266" s="72"/>
      <c r="S266" s="72"/>
      <c r="T266" s="72"/>
      <c r="U266" s="72"/>
      <c r="V266" s="72"/>
      <c r="W266" s="72"/>
      <c r="X266" s="72"/>
      <c r="Y266" s="72"/>
      <c r="Z266" s="72"/>
    </row>
    <row r="267" ht="14.25" customHeight="1">
      <c r="A267" s="72"/>
      <c r="B267" s="72"/>
      <c r="C267" s="72"/>
      <c r="D267" s="72"/>
      <c r="E267" s="72"/>
      <c r="F267" s="72"/>
      <c r="G267" s="72"/>
      <c r="H267" s="72"/>
      <c r="I267" s="72"/>
      <c r="J267" s="72"/>
      <c r="K267" s="72"/>
      <c r="L267" s="72"/>
      <c r="M267" s="72"/>
      <c r="N267" s="72"/>
      <c r="O267" s="72"/>
      <c r="P267" s="72"/>
      <c r="Q267" s="72"/>
      <c r="R267" s="72"/>
      <c r="S267" s="72"/>
      <c r="T267" s="72"/>
      <c r="U267" s="72"/>
      <c r="V267" s="72"/>
      <c r="W267" s="72"/>
      <c r="X267" s="72"/>
      <c r="Y267" s="72"/>
      <c r="Z267" s="72"/>
    </row>
    <row r="268" ht="14.25" customHeight="1">
      <c r="A268" s="72"/>
      <c r="B268" s="72"/>
      <c r="C268" s="72"/>
      <c r="D268" s="72"/>
      <c r="E268" s="72"/>
      <c r="F268" s="72"/>
      <c r="G268" s="72"/>
      <c r="H268" s="72"/>
      <c r="I268" s="72"/>
      <c r="J268" s="72"/>
      <c r="K268" s="72"/>
      <c r="L268" s="72"/>
      <c r="M268" s="72"/>
      <c r="N268" s="72"/>
      <c r="O268" s="72"/>
      <c r="P268" s="72"/>
      <c r="Q268" s="72"/>
      <c r="R268" s="72"/>
      <c r="S268" s="72"/>
      <c r="T268" s="72"/>
      <c r="U268" s="72"/>
      <c r="V268" s="72"/>
      <c r="W268" s="72"/>
      <c r="X268" s="72"/>
      <c r="Y268" s="72"/>
      <c r="Z268" s="72"/>
    </row>
    <row r="269" ht="14.25" customHeight="1">
      <c r="A269" s="72"/>
      <c r="B269" s="72"/>
      <c r="C269" s="72"/>
      <c r="D269" s="72"/>
      <c r="E269" s="72"/>
      <c r="F269" s="72"/>
      <c r="G269" s="72"/>
      <c r="H269" s="72"/>
      <c r="I269" s="72"/>
      <c r="J269" s="72"/>
      <c r="K269" s="72"/>
      <c r="L269" s="72"/>
      <c r="M269" s="72"/>
      <c r="N269" s="72"/>
      <c r="O269" s="72"/>
      <c r="P269" s="72"/>
      <c r="Q269" s="72"/>
      <c r="R269" s="72"/>
      <c r="S269" s="72"/>
      <c r="T269" s="72"/>
      <c r="U269" s="72"/>
      <c r="V269" s="72"/>
      <c r="W269" s="72"/>
      <c r="X269" s="72"/>
      <c r="Y269" s="72"/>
      <c r="Z269" s="72"/>
    </row>
    <row r="270" ht="14.25" customHeight="1">
      <c r="A270" s="72"/>
      <c r="B270" s="72"/>
      <c r="C270" s="72"/>
      <c r="D270" s="72"/>
      <c r="E270" s="72"/>
      <c r="F270" s="72"/>
      <c r="G270" s="72"/>
      <c r="H270" s="72"/>
      <c r="I270" s="72"/>
      <c r="J270" s="72"/>
      <c r="K270" s="72"/>
      <c r="L270" s="72"/>
      <c r="M270" s="72"/>
      <c r="N270" s="72"/>
      <c r="O270" s="72"/>
      <c r="P270" s="72"/>
      <c r="Q270" s="72"/>
      <c r="R270" s="72"/>
      <c r="S270" s="72"/>
      <c r="T270" s="72"/>
      <c r="U270" s="72"/>
      <c r="V270" s="72"/>
      <c r="W270" s="72"/>
      <c r="X270" s="72"/>
      <c r="Y270" s="72"/>
      <c r="Z270" s="72"/>
    </row>
    <row r="271" ht="14.25" customHeight="1">
      <c r="A271" s="72"/>
      <c r="B271" s="72"/>
      <c r="C271" s="72"/>
      <c r="D271" s="72"/>
      <c r="E271" s="72"/>
      <c r="F271" s="72"/>
      <c r="G271" s="72"/>
      <c r="H271" s="72"/>
      <c r="I271" s="72"/>
      <c r="J271" s="72"/>
      <c r="K271" s="72"/>
      <c r="L271" s="72"/>
      <c r="M271" s="72"/>
      <c r="N271" s="72"/>
      <c r="O271" s="72"/>
      <c r="P271" s="72"/>
      <c r="Q271" s="72"/>
      <c r="R271" s="72"/>
      <c r="S271" s="72"/>
      <c r="T271" s="72"/>
      <c r="U271" s="72"/>
      <c r="V271" s="72"/>
      <c r="W271" s="72"/>
      <c r="X271" s="72"/>
      <c r="Y271" s="72"/>
      <c r="Z271" s="72"/>
    </row>
    <row r="272" ht="14.25" customHeight="1">
      <c r="A272" s="72"/>
      <c r="B272" s="72"/>
      <c r="C272" s="72"/>
      <c r="D272" s="72"/>
      <c r="E272" s="72"/>
      <c r="F272" s="72"/>
      <c r="G272" s="72"/>
      <c r="H272" s="72"/>
      <c r="I272" s="72"/>
      <c r="J272" s="72"/>
      <c r="K272" s="72"/>
      <c r="L272" s="72"/>
      <c r="M272" s="72"/>
      <c r="N272" s="72"/>
      <c r="O272" s="72"/>
      <c r="P272" s="72"/>
      <c r="Q272" s="72"/>
      <c r="R272" s="72"/>
      <c r="S272" s="72"/>
      <c r="T272" s="72"/>
      <c r="U272" s="72"/>
      <c r="V272" s="72"/>
      <c r="W272" s="72"/>
      <c r="X272" s="72"/>
      <c r="Y272" s="72"/>
      <c r="Z272" s="72"/>
    </row>
    <row r="273" ht="14.25" customHeight="1">
      <c r="A273" s="72"/>
      <c r="B273" s="72"/>
      <c r="C273" s="72"/>
      <c r="D273" s="72"/>
      <c r="E273" s="72"/>
      <c r="F273" s="72"/>
      <c r="G273" s="72"/>
      <c r="H273" s="72"/>
      <c r="I273" s="72"/>
      <c r="J273" s="72"/>
      <c r="K273" s="72"/>
      <c r="L273" s="72"/>
      <c r="M273" s="72"/>
      <c r="N273" s="72"/>
      <c r="O273" s="72"/>
      <c r="P273" s="72"/>
      <c r="Q273" s="72"/>
      <c r="R273" s="72"/>
      <c r="S273" s="72"/>
      <c r="T273" s="72"/>
      <c r="U273" s="72"/>
      <c r="V273" s="72"/>
      <c r="W273" s="72"/>
      <c r="X273" s="72"/>
      <c r="Y273" s="72"/>
      <c r="Z273" s="72"/>
    </row>
    <row r="274" ht="14.25" customHeight="1">
      <c r="A274" s="72"/>
      <c r="B274" s="72"/>
      <c r="C274" s="72"/>
      <c r="D274" s="72"/>
      <c r="E274" s="72"/>
      <c r="F274" s="72"/>
      <c r="G274" s="72"/>
      <c r="H274" s="72"/>
      <c r="I274" s="72"/>
      <c r="J274" s="72"/>
      <c r="K274" s="72"/>
      <c r="L274" s="72"/>
      <c r="M274" s="72"/>
      <c r="N274" s="72"/>
      <c r="O274" s="72"/>
      <c r="P274" s="72"/>
      <c r="Q274" s="72"/>
      <c r="R274" s="72"/>
      <c r="S274" s="72"/>
      <c r="T274" s="72"/>
      <c r="U274" s="72"/>
      <c r="V274" s="72"/>
      <c r="W274" s="72"/>
      <c r="X274" s="72"/>
      <c r="Y274" s="72"/>
      <c r="Z274" s="72"/>
    </row>
    <row r="275" ht="14.25" customHeight="1">
      <c r="A275" s="72"/>
      <c r="B275" s="72"/>
      <c r="C275" s="72"/>
      <c r="D275" s="72"/>
      <c r="E275" s="72"/>
      <c r="F275" s="72"/>
      <c r="G275" s="72"/>
      <c r="H275" s="72"/>
      <c r="I275" s="72"/>
      <c r="J275" s="72"/>
      <c r="K275" s="72"/>
      <c r="L275" s="72"/>
      <c r="M275" s="72"/>
      <c r="N275" s="72"/>
      <c r="O275" s="72"/>
      <c r="P275" s="72"/>
      <c r="Q275" s="72"/>
      <c r="R275" s="72"/>
      <c r="S275" s="72"/>
      <c r="T275" s="72"/>
      <c r="U275" s="72"/>
      <c r="V275" s="72"/>
      <c r="W275" s="72"/>
      <c r="X275" s="72"/>
      <c r="Y275" s="72"/>
      <c r="Z275" s="72"/>
    </row>
    <row r="276" ht="14.25" customHeight="1">
      <c r="A276" s="72"/>
      <c r="B276" s="72"/>
      <c r="C276" s="72"/>
      <c r="D276" s="72"/>
      <c r="E276" s="72"/>
      <c r="F276" s="72"/>
      <c r="G276" s="72"/>
      <c r="H276" s="72"/>
      <c r="I276" s="72"/>
      <c r="J276" s="72"/>
      <c r="K276" s="72"/>
      <c r="L276" s="72"/>
      <c r="M276" s="72"/>
      <c r="N276" s="72"/>
      <c r="O276" s="72"/>
      <c r="P276" s="72"/>
      <c r="Q276" s="72"/>
      <c r="R276" s="72"/>
      <c r="S276" s="72"/>
      <c r="T276" s="72"/>
      <c r="U276" s="72"/>
      <c r="V276" s="72"/>
      <c r="W276" s="72"/>
      <c r="X276" s="72"/>
      <c r="Y276" s="72"/>
      <c r="Z276" s="72"/>
    </row>
    <row r="277" ht="14.25" customHeight="1">
      <c r="A277" s="72"/>
      <c r="B277" s="72"/>
      <c r="C277" s="72"/>
      <c r="D277" s="72"/>
      <c r="E277" s="72"/>
      <c r="F277" s="72"/>
      <c r="G277" s="72"/>
      <c r="H277" s="72"/>
      <c r="I277" s="72"/>
      <c r="J277" s="72"/>
      <c r="K277" s="72"/>
      <c r="L277" s="72"/>
      <c r="M277" s="72"/>
      <c r="N277" s="72"/>
      <c r="O277" s="72"/>
      <c r="P277" s="72"/>
      <c r="Q277" s="72"/>
      <c r="R277" s="72"/>
      <c r="S277" s="72"/>
      <c r="T277" s="72"/>
      <c r="U277" s="72"/>
      <c r="V277" s="72"/>
      <c r="W277" s="72"/>
      <c r="X277" s="72"/>
      <c r="Y277" s="72"/>
      <c r="Z277" s="72"/>
    </row>
    <row r="278" ht="14.25" customHeight="1">
      <c r="A278" s="72"/>
      <c r="B278" s="72"/>
      <c r="C278" s="72"/>
      <c r="D278" s="72"/>
      <c r="E278" s="72"/>
      <c r="F278" s="72"/>
      <c r="G278" s="72"/>
      <c r="H278" s="72"/>
      <c r="I278" s="72"/>
      <c r="J278" s="72"/>
      <c r="K278" s="72"/>
      <c r="L278" s="72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W278" s="72"/>
      <c r="X278" s="72"/>
      <c r="Y278" s="72"/>
      <c r="Z278" s="72"/>
    </row>
    <row r="279" ht="14.25" customHeight="1">
      <c r="A279" s="72"/>
      <c r="B279" s="72"/>
      <c r="C279" s="72"/>
      <c r="D279" s="72"/>
      <c r="E279" s="72"/>
      <c r="F279" s="72"/>
      <c r="G279" s="72"/>
      <c r="H279" s="72"/>
      <c r="I279" s="72"/>
      <c r="J279" s="72"/>
      <c r="K279" s="72"/>
      <c r="L279" s="72"/>
      <c r="M279" s="72"/>
      <c r="N279" s="72"/>
      <c r="O279" s="72"/>
      <c r="P279" s="72"/>
      <c r="Q279" s="72"/>
      <c r="R279" s="72"/>
      <c r="S279" s="72"/>
      <c r="T279" s="72"/>
      <c r="U279" s="72"/>
      <c r="V279" s="72"/>
      <c r="W279" s="72"/>
      <c r="X279" s="72"/>
      <c r="Y279" s="72"/>
      <c r="Z279" s="72"/>
    </row>
    <row r="280" ht="14.25" customHeight="1">
      <c r="A280" s="72"/>
      <c r="B280" s="72"/>
      <c r="C280" s="72"/>
      <c r="D280" s="72"/>
      <c r="E280" s="72"/>
      <c r="F280" s="72"/>
      <c r="G280" s="72"/>
      <c r="H280" s="72"/>
      <c r="I280" s="72"/>
      <c r="J280" s="72"/>
      <c r="K280" s="72"/>
      <c r="L280" s="72"/>
      <c r="M280" s="72"/>
      <c r="N280" s="72"/>
      <c r="O280" s="72"/>
      <c r="P280" s="72"/>
      <c r="Q280" s="72"/>
      <c r="R280" s="72"/>
      <c r="S280" s="72"/>
      <c r="T280" s="72"/>
      <c r="U280" s="72"/>
      <c r="V280" s="72"/>
      <c r="W280" s="72"/>
      <c r="X280" s="72"/>
      <c r="Y280" s="72"/>
      <c r="Z280" s="72"/>
    </row>
    <row r="281" ht="14.25" customHeight="1">
      <c r="A281" s="72"/>
      <c r="B281" s="72"/>
      <c r="C281" s="72"/>
      <c r="D281" s="72"/>
      <c r="E281" s="72"/>
      <c r="F281" s="72"/>
      <c r="G281" s="72"/>
      <c r="H281" s="72"/>
      <c r="I281" s="72"/>
      <c r="J281" s="72"/>
      <c r="K281" s="72"/>
      <c r="L281" s="72"/>
      <c r="M281" s="72"/>
      <c r="N281" s="72"/>
      <c r="O281" s="72"/>
      <c r="P281" s="72"/>
      <c r="Q281" s="72"/>
      <c r="R281" s="72"/>
      <c r="S281" s="72"/>
      <c r="T281" s="72"/>
      <c r="U281" s="72"/>
      <c r="V281" s="72"/>
      <c r="W281" s="72"/>
      <c r="X281" s="72"/>
      <c r="Y281" s="72"/>
      <c r="Z281" s="72"/>
    </row>
    <row r="282" ht="14.25" customHeight="1">
      <c r="A282" s="72"/>
      <c r="B282" s="72"/>
      <c r="C282" s="72"/>
      <c r="D282" s="72"/>
      <c r="E282" s="72"/>
      <c r="F282" s="72"/>
      <c r="G282" s="72"/>
      <c r="H282" s="72"/>
      <c r="I282" s="72"/>
      <c r="J282" s="72"/>
      <c r="K282" s="72"/>
      <c r="L282" s="72"/>
      <c r="M282" s="72"/>
      <c r="N282" s="72"/>
      <c r="O282" s="72"/>
      <c r="P282" s="72"/>
      <c r="Q282" s="72"/>
      <c r="R282" s="72"/>
      <c r="S282" s="72"/>
      <c r="T282" s="72"/>
      <c r="U282" s="72"/>
      <c r="V282" s="72"/>
      <c r="W282" s="72"/>
      <c r="X282" s="72"/>
      <c r="Y282" s="72"/>
      <c r="Z282" s="72"/>
    </row>
    <row r="283" ht="14.25" customHeight="1">
      <c r="A283" s="72"/>
      <c r="B283" s="72"/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72"/>
      <c r="N283" s="72"/>
      <c r="O283" s="72"/>
      <c r="P283" s="72"/>
      <c r="Q283" s="72"/>
      <c r="R283" s="72"/>
      <c r="S283" s="72"/>
      <c r="T283" s="72"/>
      <c r="U283" s="72"/>
      <c r="V283" s="72"/>
      <c r="W283" s="72"/>
      <c r="X283" s="72"/>
      <c r="Y283" s="72"/>
      <c r="Z283" s="72"/>
    </row>
    <row r="284" ht="14.25" customHeight="1">
      <c r="A284" s="72"/>
      <c r="B284" s="72"/>
      <c r="C284" s="72"/>
      <c r="D284" s="72"/>
      <c r="E284" s="72"/>
      <c r="F284" s="72"/>
      <c r="G284" s="72"/>
      <c r="H284" s="72"/>
      <c r="I284" s="72"/>
      <c r="J284" s="72"/>
      <c r="K284" s="72"/>
      <c r="L284" s="72"/>
      <c r="M284" s="72"/>
      <c r="N284" s="72"/>
      <c r="O284" s="72"/>
      <c r="P284" s="72"/>
      <c r="Q284" s="72"/>
      <c r="R284" s="72"/>
      <c r="S284" s="72"/>
      <c r="T284" s="72"/>
      <c r="U284" s="72"/>
      <c r="V284" s="72"/>
      <c r="W284" s="72"/>
      <c r="X284" s="72"/>
      <c r="Y284" s="72"/>
      <c r="Z284" s="72"/>
    </row>
    <row r="285" ht="14.25" customHeight="1">
      <c r="A285" s="72"/>
      <c r="B285" s="72"/>
      <c r="C285" s="72"/>
      <c r="D285" s="72"/>
      <c r="E285" s="72"/>
      <c r="F285" s="72"/>
      <c r="G285" s="72"/>
      <c r="H285" s="72"/>
      <c r="I285" s="72"/>
      <c r="J285" s="72"/>
      <c r="K285" s="72"/>
      <c r="L285" s="72"/>
      <c r="M285" s="72"/>
      <c r="N285" s="72"/>
      <c r="O285" s="72"/>
      <c r="P285" s="72"/>
      <c r="Q285" s="72"/>
      <c r="R285" s="72"/>
      <c r="S285" s="72"/>
      <c r="T285" s="72"/>
      <c r="U285" s="72"/>
      <c r="V285" s="72"/>
      <c r="W285" s="72"/>
      <c r="X285" s="72"/>
      <c r="Y285" s="72"/>
      <c r="Z285" s="72"/>
    </row>
    <row r="286" ht="14.25" customHeight="1">
      <c r="A286" s="72"/>
      <c r="B286" s="72"/>
      <c r="C286" s="72"/>
      <c r="D286" s="72"/>
      <c r="E286" s="72"/>
      <c r="F286" s="72"/>
      <c r="G286" s="72"/>
      <c r="H286" s="72"/>
      <c r="I286" s="72"/>
      <c r="J286" s="72"/>
      <c r="K286" s="72"/>
      <c r="L286" s="72"/>
      <c r="M286" s="72"/>
      <c r="N286" s="72"/>
      <c r="O286" s="72"/>
      <c r="P286" s="72"/>
      <c r="Q286" s="72"/>
      <c r="R286" s="72"/>
      <c r="S286" s="72"/>
      <c r="T286" s="72"/>
      <c r="U286" s="72"/>
      <c r="V286" s="72"/>
      <c r="W286" s="72"/>
      <c r="X286" s="72"/>
      <c r="Y286" s="72"/>
      <c r="Z286" s="72"/>
    </row>
    <row r="287" ht="14.25" customHeight="1">
      <c r="A287" s="72"/>
      <c r="B287" s="72"/>
      <c r="C287" s="72"/>
      <c r="D287" s="72"/>
      <c r="E287" s="72"/>
      <c r="F287" s="72"/>
      <c r="G287" s="72"/>
      <c r="H287" s="72"/>
      <c r="I287" s="72"/>
      <c r="J287" s="72"/>
      <c r="K287" s="72"/>
      <c r="L287" s="72"/>
      <c r="M287" s="72"/>
      <c r="N287" s="72"/>
      <c r="O287" s="72"/>
      <c r="P287" s="72"/>
      <c r="Q287" s="72"/>
      <c r="R287" s="72"/>
      <c r="S287" s="72"/>
      <c r="T287" s="72"/>
      <c r="U287" s="72"/>
      <c r="V287" s="72"/>
      <c r="W287" s="72"/>
      <c r="X287" s="72"/>
      <c r="Y287" s="72"/>
      <c r="Z287" s="72"/>
    </row>
    <row r="288" ht="14.25" customHeight="1">
      <c r="A288" s="72"/>
      <c r="B288" s="72"/>
      <c r="C288" s="72"/>
      <c r="D288" s="72"/>
      <c r="E288" s="72"/>
      <c r="F288" s="72"/>
      <c r="G288" s="72"/>
      <c r="H288" s="72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  <c r="T288" s="72"/>
      <c r="U288" s="72"/>
      <c r="V288" s="72"/>
      <c r="W288" s="72"/>
      <c r="X288" s="72"/>
      <c r="Y288" s="72"/>
      <c r="Z288" s="72"/>
    </row>
    <row r="289" ht="14.25" customHeight="1">
      <c r="A289" s="72"/>
      <c r="B289" s="72"/>
      <c r="C289" s="72"/>
      <c r="D289" s="72"/>
      <c r="E289" s="72"/>
      <c r="F289" s="72"/>
      <c r="G289" s="72"/>
      <c r="H289" s="72"/>
      <c r="I289" s="72"/>
      <c r="J289" s="72"/>
      <c r="K289" s="72"/>
      <c r="L289" s="72"/>
      <c r="M289" s="72"/>
      <c r="N289" s="72"/>
      <c r="O289" s="72"/>
      <c r="P289" s="72"/>
      <c r="Q289" s="72"/>
      <c r="R289" s="72"/>
      <c r="S289" s="72"/>
      <c r="T289" s="72"/>
      <c r="U289" s="72"/>
      <c r="V289" s="72"/>
      <c r="W289" s="72"/>
      <c r="X289" s="72"/>
      <c r="Y289" s="72"/>
      <c r="Z289" s="72"/>
    </row>
    <row r="290" ht="14.25" customHeight="1">
      <c r="A290" s="72"/>
      <c r="B290" s="72"/>
      <c r="C290" s="72"/>
      <c r="D290" s="72"/>
      <c r="E290" s="72"/>
      <c r="F290" s="72"/>
      <c r="G290" s="72"/>
      <c r="H290" s="72"/>
      <c r="I290" s="72"/>
      <c r="J290" s="72"/>
      <c r="K290" s="72"/>
      <c r="L290" s="72"/>
      <c r="M290" s="72"/>
      <c r="N290" s="72"/>
      <c r="O290" s="72"/>
      <c r="P290" s="72"/>
      <c r="Q290" s="72"/>
      <c r="R290" s="72"/>
      <c r="S290" s="72"/>
      <c r="T290" s="72"/>
      <c r="U290" s="72"/>
      <c r="V290" s="72"/>
      <c r="W290" s="72"/>
      <c r="X290" s="72"/>
      <c r="Y290" s="72"/>
      <c r="Z290" s="72"/>
    </row>
    <row r="291" ht="14.25" customHeight="1">
      <c r="A291" s="72"/>
      <c r="B291" s="72"/>
      <c r="C291" s="72"/>
      <c r="D291" s="72"/>
      <c r="E291" s="72"/>
      <c r="F291" s="72"/>
      <c r="G291" s="72"/>
      <c r="H291" s="72"/>
      <c r="I291" s="72"/>
      <c r="J291" s="72"/>
      <c r="K291" s="72"/>
      <c r="L291" s="72"/>
      <c r="M291" s="72"/>
      <c r="N291" s="72"/>
      <c r="O291" s="72"/>
      <c r="P291" s="72"/>
      <c r="Q291" s="72"/>
      <c r="R291" s="72"/>
      <c r="S291" s="72"/>
      <c r="T291" s="72"/>
      <c r="U291" s="72"/>
      <c r="V291" s="72"/>
      <c r="W291" s="72"/>
      <c r="X291" s="72"/>
      <c r="Y291" s="72"/>
      <c r="Z291" s="72"/>
    </row>
    <row r="292" ht="14.25" customHeight="1">
      <c r="A292" s="72"/>
      <c r="B292" s="72"/>
      <c r="C292" s="72"/>
      <c r="D292" s="72"/>
      <c r="E292" s="72"/>
      <c r="F292" s="72"/>
      <c r="G292" s="72"/>
      <c r="H292" s="72"/>
      <c r="I292" s="72"/>
      <c r="J292" s="72"/>
      <c r="K292" s="72"/>
      <c r="L292" s="72"/>
      <c r="M292" s="72"/>
      <c r="N292" s="72"/>
      <c r="O292" s="72"/>
      <c r="P292" s="72"/>
      <c r="Q292" s="72"/>
      <c r="R292" s="72"/>
      <c r="S292" s="72"/>
      <c r="T292" s="72"/>
      <c r="U292" s="72"/>
      <c r="V292" s="72"/>
      <c r="W292" s="72"/>
      <c r="X292" s="72"/>
      <c r="Y292" s="72"/>
      <c r="Z292" s="72"/>
    </row>
    <row r="293" ht="14.25" customHeight="1">
      <c r="A293" s="72"/>
      <c r="B293" s="72"/>
      <c r="C293" s="72"/>
      <c r="D293" s="72"/>
      <c r="E293" s="72"/>
      <c r="F293" s="72"/>
      <c r="G293" s="72"/>
      <c r="H293" s="72"/>
      <c r="I293" s="72"/>
      <c r="J293" s="72"/>
      <c r="K293" s="72"/>
      <c r="L293" s="72"/>
      <c r="M293" s="72"/>
      <c r="N293" s="72"/>
      <c r="O293" s="72"/>
      <c r="P293" s="72"/>
      <c r="Q293" s="72"/>
      <c r="R293" s="72"/>
      <c r="S293" s="72"/>
      <c r="T293" s="72"/>
      <c r="U293" s="72"/>
      <c r="V293" s="72"/>
      <c r="W293" s="72"/>
      <c r="X293" s="72"/>
      <c r="Y293" s="72"/>
      <c r="Z293" s="72"/>
    </row>
    <row r="294" ht="14.25" customHeight="1">
      <c r="A294" s="72"/>
      <c r="B294" s="72"/>
      <c r="C294" s="72"/>
      <c r="D294" s="72"/>
      <c r="E294" s="72"/>
      <c r="F294" s="72"/>
      <c r="G294" s="72"/>
      <c r="H294" s="72"/>
      <c r="I294" s="72"/>
      <c r="J294" s="72"/>
      <c r="K294" s="72"/>
      <c r="L294" s="72"/>
      <c r="M294" s="72"/>
      <c r="N294" s="72"/>
      <c r="O294" s="72"/>
      <c r="P294" s="72"/>
      <c r="Q294" s="72"/>
      <c r="R294" s="72"/>
      <c r="S294" s="72"/>
      <c r="T294" s="72"/>
      <c r="U294" s="72"/>
      <c r="V294" s="72"/>
      <c r="W294" s="72"/>
      <c r="X294" s="72"/>
      <c r="Y294" s="72"/>
      <c r="Z294" s="72"/>
    </row>
    <row r="295" ht="14.25" customHeight="1">
      <c r="A295" s="72"/>
      <c r="B295" s="72"/>
      <c r="C295" s="72"/>
      <c r="D295" s="72"/>
      <c r="E295" s="72"/>
      <c r="F295" s="72"/>
      <c r="G295" s="72"/>
      <c r="H295" s="72"/>
      <c r="I295" s="72"/>
      <c r="J295" s="72"/>
      <c r="K295" s="72"/>
      <c r="L295" s="72"/>
      <c r="M295" s="72"/>
      <c r="N295" s="72"/>
      <c r="O295" s="72"/>
      <c r="P295" s="72"/>
      <c r="Q295" s="72"/>
      <c r="R295" s="72"/>
      <c r="S295" s="72"/>
      <c r="T295" s="72"/>
      <c r="U295" s="72"/>
      <c r="V295" s="72"/>
      <c r="W295" s="72"/>
      <c r="X295" s="72"/>
      <c r="Y295" s="72"/>
      <c r="Z295" s="72"/>
    </row>
    <row r="296" ht="14.25" customHeight="1">
      <c r="A296" s="72"/>
      <c r="B296" s="72"/>
      <c r="C296" s="72"/>
      <c r="D296" s="72"/>
      <c r="E296" s="72"/>
      <c r="F296" s="72"/>
      <c r="G296" s="72"/>
      <c r="H296" s="72"/>
      <c r="I296" s="72"/>
      <c r="J296" s="72"/>
      <c r="K296" s="72"/>
      <c r="L296" s="72"/>
      <c r="M296" s="72"/>
      <c r="N296" s="72"/>
      <c r="O296" s="72"/>
      <c r="P296" s="72"/>
      <c r="Q296" s="72"/>
      <c r="R296" s="72"/>
      <c r="S296" s="72"/>
      <c r="T296" s="72"/>
      <c r="U296" s="72"/>
      <c r="V296" s="72"/>
      <c r="W296" s="72"/>
      <c r="X296" s="72"/>
      <c r="Y296" s="72"/>
      <c r="Z296" s="72"/>
    </row>
    <row r="297" ht="14.25" customHeight="1">
      <c r="A297" s="72"/>
      <c r="B297" s="72"/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2"/>
      <c r="N297" s="72"/>
      <c r="O297" s="72"/>
      <c r="P297" s="72"/>
      <c r="Q297" s="72"/>
      <c r="R297" s="72"/>
      <c r="S297" s="72"/>
      <c r="T297" s="72"/>
      <c r="U297" s="72"/>
      <c r="V297" s="72"/>
      <c r="W297" s="72"/>
      <c r="X297" s="72"/>
      <c r="Y297" s="72"/>
      <c r="Z297" s="72"/>
    </row>
    <row r="298" ht="14.25" customHeight="1">
      <c r="A298" s="72"/>
      <c r="B298" s="72"/>
      <c r="C298" s="72"/>
      <c r="D298" s="72"/>
      <c r="E298" s="72"/>
      <c r="F298" s="72"/>
      <c r="G298" s="72"/>
      <c r="H298" s="72"/>
      <c r="I298" s="72"/>
      <c r="J298" s="72"/>
      <c r="K298" s="72"/>
      <c r="L298" s="72"/>
      <c r="M298" s="72"/>
      <c r="N298" s="72"/>
      <c r="O298" s="72"/>
      <c r="P298" s="72"/>
      <c r="Q298" s="72"/>
      <c r="R298" s="72"/>
      <c r="S298" s="72"/>
      <c r="T298" s="72"/>
      <c r="U298" s="72"/>
      <c r="V298" s="72"/>
      <c r="W298" s="72"/>
      <c r="X298" s="72"/>
      <c r="Y298" s="72"/>
      <c r="Z298" s="72"/>
    </row>
    <row r="299" ht="14.25" customHeight="1">
      <c r="A299" s="72"/>
      <c r="B299" s="72"/>
      <c r="C299" s="72"/>
      <c r="D299" s="72"/>
      <c r="E299" s="72"/>
      <c r="F299" s="72"/>
      <c r="G299" s="72"/>
      <c r="H299" s="72"/>
      <c r="I299" s="72"/>
      <c r="J299" s="72"/>
      <c r="K299" s="72"/>
      <c r="L299" s="72"/>
      <c r="M299" s="72"/>
      <c r="N299" s="72"/>
      <c r="O299" s="72"/>
      <c r="P299" s="72"/>
      <c r="Q299" s="72"/>
      <c r="R299" s="72"/>
      <c r="S299" s="72"/>
      <c r="T299" s="72"/>
      <c r="U299" s="72"/>
      <c r="V299" s="72"/>
      <c r="W299" s="72"/>
      <c r="X299" s="72"/>
      <c r="Y299" s="72"/>
      <c r="Z299" s="72"/>
    </row>
    <row r="300" ht="14.25" customHeight="1">
      <c r="A300" s="72"/>
      <c r="B300" s="72"/>
      <c r="C300" s="72"/>
      <c r="D300" s="72"/>
      <c r="E300" s="72"/>
      <c r="F300" s="72"/>
      <c r="G300" s="72"/>
      <c r="H300" s="72"/>
      <c r="I300" s="72"/>
      <c r="J300" s="72"/>
      <c r="K300" s="72"/>
      <c r="L300" s="72"/>
      <c r="M300" s="72"/>
      <c r="N300" s="72"/>
      <c r="O300" s="72"/>
      <c r="P300" s="72"/>
      <c r="Q300" s="72"/>
      <c r="R300" s="72"/>
      <c r="S300" s="72"/>
      <c r="T300" s="72"/>
      <c r="U300" s="72"/>
      <c r="V300" s="72"/>
      <c r="W300" s="72"/>
      <c r="X300" s="72"/>
      <c r="Y300" s="72"/>
      <c r="Z300" s="72"/>
    </row>
    <row r="301" ht="14.25" customHeight="1">
      <c r="A301" s="72"/>
      <c r="B301" s="72"/>
      <c r="C301" s="72"/>
      <c r="D301" s="72"/>
      <c r="E301" s="72"/>
      <c r="F301" s="72"/>
      <c r="G301" s="72"/>
      <c r="H301" s="72"/>
      <c r="I301" s="72"/>
      <c r="J301" s="72"/>
      <c r="K301" s="72"/>
      <c r="L301" s="72"/>
      <c r="M301" s="72"/>
      <c r="N301" s="72"/>
      <c r="O301" s="72"/>
      <c r="P301" s="72"/>
      <c r="Q301" s="72"/>
      <c r="R301" s="72"/>
      <c r="S301" s="72"/>
      <c r="T301" s="72"/>
      <c r="U301" s="72"/>
      <c r="V301" s="72"/>
      <c r="W301" s="72"/>
      <c r="X301" s="72"/>
      <c r="Y301" s="72"/>
      <c r="Z301" s="72"/>
    </row>
    <row r="302" ht="14.25" customHeight="1">
      <c r="A302" s="72"/>
      <c r="B302" s="72"/>
      <c r="C302" s="72"/>
      <c r="D302" s="72"/>
      <c r="E302" s="72"/>
      <c r="F302" s="72"/>
      <c r="G302" s="72"/>
      <c r="H302" s="72"/>
      <c r="I302" s="72"/>
      <c r="J302" s="72"/>
      <c r="K302" s="72"/>
      <c r="L302" s="72"/>
      <c r="M302" s="72"/>
      <c r="N302" s="72"/>
      <c r="O302" s="72"/>
      <c r="P302" s="72"/>
      <c r="Q302" s="72"/>
      <c r="R302" s="72"/>
      <c r="S302" s="72"/>
      <c r="T302" s="72"/>
      <c r="U302" s="72"/>
      <c r="V302" s="72"/>
      <c r="W302" s="72"/>
      <c r="X302" s="72"/>
      <c r="Y302" s="72"/>
      <c r="Z302" s="72"/>
    </row>
    <row r="303" ht="14.25" customHeight="1">
      <c r="A303" s="72"/>
      <c r="B303" s="72"/>
      <c r="C303" s="72"/>
      <c r="D303" s="72"/>
      <c r="E303" s="72"/>
      <c r="F303" s="72"/>
      <c r="G303" s="72"/>
      <c r="H303" s="72"/>
      <c r="I303" s="72"/>
      <c r="J303" s="72"/>
      <c r="K303" s="72"/>
      <c r="L303" s="72"/>
      <c r="M303" s="72"/>
      <c r="N303" s="72"/>
      <c r="O303" s="72"/>
      <c r="P303" s="72"/>
      <c r="Q303" s="72"/>
      <c r="R303" s="72"/>
      <c r="S303" s="72"/>
      <c r="T303" s="72"/>
      <c r="U303" s="72"/>
      <c r="V303" s="72"/>
      <c r="W303" s="72"/>
      <c r="X303" s="72"/>
      <c r="Y303" s="72"/>
      <c r="Z303" s="72"/>
    </row>
    <row r="304" ht="14.25" customHeight="1">
      <c r="A304" s="72"/>
      <c r="B304" s="72"/>
      <c r="C304" s="72"/>
      <c r="D304" s="72"/>
      <c r="E304" s="72"/>
      <c r="F304" s="72"/>
      <c r="G304" s="72"/>
      <c r="H304" s="72"/>
      <c r="I304" s="72"/>
      <c r="J304" s="72"/>
      <c r="K304" s="72"/>
      <c r="L304" s="72"/>
      <c r="M304" s="72"/>
      <c r="N304" s="72"/>
      <c r="O304" s="72"/>
      <c r="P304" s="72"/>
      <c r="Q304" s="72"/>
      <c r="R304" s="72"/>
      <c r="S304" s="72"/>
      <c r="T304" s="72"/>
      <c r="U304" s="72"/>
      <c r="V304" s="72"/>
      <c r="W304" s="72"/>
      <c r="X304" s="72"/>
      <c r="Y304" s="72"/>
      <c r="Z304" s="72"/>
    </row>
    <row r="305" ht="14.25" customHeight="1">
      <c r="A305" s="72"/>
      <c r="B305" s="72"/>
      <c r="C305" s="72"/>
      <c r="D305" s="72"/>
      <c r="E305" s="72"/>
      <c r="F305" s="72"/>
      <c r="G305" s="72"/>
      <c r="H305" s="72"/>
      <c r="I305" s="72"/>
      <c r="J305" s="72"/>
      <c r="K305" s="72"/>
      <c r="L305" s="72"/>
      <c r="M305" s="72"/>
      <c r="N305" s="72"/>
      <c r="O305" s="72"/>
      <c r="P305" s="72"/>
      <c r="Q305" s="72"/>
      <c r="R305" s="72"/>
      <c r="S305" s="72"/>
      <c r="T305" s="72"/>
      <c r="U305" s="72"/>
      <c r="V305" s="72"/>
      <c r="W305" s="72"/>
      <c r="X305" s="72"/>
      <c r="Y305" s="72"/>
      <c r="Z305" s="72"/>
    </row>
    <row r="306" ht="14.25" customHeight="1">
      <c r="A306" s="72"/>
      <c r="B306" s="72"/>
      <c r="C306" s="72"/>
      <c r="D306" s="72"/>
      <c r="E306" s="72"/>
      <c r="F306" s="72"/>
      <c r="G306" s="72"/>
      <c r="H306" s="72"/>
      <c r="I306" s="72"/>
      <c r="J306" s="72"/>
      <c r="K306" s="72"/>
      <c r="L306" s="72"/>
      <c r="M306" s="72"/>
      <c r="N306" s="72"/>
      <c r="O306" s="72"/>
      <c r="P306" s="72"/>
      <c r="Q306" s="72"/>
      <c r="R306" s="72"/>
      <c r="S306" s="72"/>
      <c r="T306" s="72"/>
      <c r="U306" s="72"/>
      <c r="V306" s="72"/>
      <c r="W306" s="72"/>
      <c r="X306" s="72"/>
      <c r="Y306" s="72"/>
      <c r="Z306" s="72"/>
    </row>
    <row r="307" ht="14.25" customHeight="1">
      <c r="A307" s="72"/>
      <c r="B307" s="72"/>
      <c r="C307" s="72"/>
      <c r="D307" s="72"/>
      <c r="E307" s="72"/>
      <c r="F307" s="72"/>
      <c r="G307" s="72"/>
      <c r="H307" s="72"/>
      <c r="I307" s="72"/>
      <c r="J307" s="72"/>
      <c r="K307" s="72"/>
      <c r="L307" s="72"/>
      <c r="M307" s="72"/>
      <c r="N307" s="72"/>
      <c r="O307" s="72"/>
      <c r="P307" s="72"/>
      <c r="Q307" s="72"/>
      <c r="R307" s="72"/>
      <c r="S307" s="72"/>
      <c r="T307" s="72"/>
      <c r="U307" s="72"/>
      <c r="V307" s="72"/>
      <c r="W307" s="72"/>
      <c r="X307" s="72"/>
      <c r="Y307" s="72"/>
      <c r="Z307" s="72"/>
    </row>
    <row r="308" ht="14.25" customHeight="1">
      <c r="A308" s="72"/>
      <c r="B308" s="72"/>
      <c r="C308" s="72"/>
      <c r="D308" s="72"/>
      <c r="E308" s="72"/>
      <c r="F308" s="72"/>
      <c r="G308" s="72"/>
      <c r="H308" s="72"/>
      <c r="I308" s="72"/>
      <c r="J308" s="72"/>
      <c r="K308" s="72"/>
      <c r="L308" s="72"/>
      <c r="M308" s="72"/>
      <c r="N308" s="72"/>
      <c r="O308" s="72"/>
      <c r="P308" s="72"/>
      <c r="Q308" s="72"/>
      <c r="R308" s="72"/>
      <c r="S308" s="72"/>
      <c r="T308" s="72"/>
      <c r="U308" s="72"/>
      <c r="V308" s="72"/>
      <c r="W308" s="72"/>
      <c r="X308" s="72"/>
      <c r="Y308" s="72"/>
      <c r="Z308" s="72"/>
    </row>
    <row r="309" ht="14.25" customHeight="1">
      <c r="A309" s="72"/>
      <c r="B309" s="72"/>
      <c r="C309" s="72"/>
      <c r="D309" s="72"/>
      <c r="E309" s="72"/>
      <c r="F309" s="72"/>
      <c r="G309" s="72"/>
      <c r="H309" s="72"/>
      <c r="I309" s="72"/>
      <c r="J309" s="72"/>
      <c r="K309" s="72"/>
      <c r="L309" s="72"/>
      <c r="M309" s="72"/>
      <c r="N309" s="72"/>
      <c r="O309" s="72"/>
      <c r="P309" s="72"/>
      <c r="Q309" s="72"/>
      <c r="R309" s="72"/>
      <c r="S309" s="72"/>
      <c r="T309" s="72"/>
      <c r="U309" s="72"/>
      <c r="V309" s="72"/>
      <c r="W309" s="72"/>
      <c r="X309" s="72"/>
      <c r="Y309" s="72"/>
      <c r="Z309" s="72"/>
    </row>
    <row r="310" ht="14.25" customHeight="1">
      <c r="A310" s="72"/>
      <c r="B310" s="72"/>
      <c r="C310" s="72"/>
      <c r="D310" s="72"/>
      <c r="E310" s="72"/>
      <c r="F310" s="72"/>
      <c r="G310" s="72"/>
      <c r="H310" s="72"/>
      <c r="I310" s="72"/>
      <c r="J310" s="72"/>
      <c r="K310" s="72"/>
      <c r="L310" s="72"/>
      <c r="M310" s="72"/>
      <c r="N310" s="72"/>
      <c r="O310" s="72"/>
      <c r="P310" s="72"/>
      <c r="Q310" s="72"/>
      <c r="R310" s="72"/>
      <c r="S310" s="72"/>
      <c r="T310" s="72"/>
      <c r="U310" s="72"/>
      <c r="V310" s="72"/>
      <c r="W310" s="72"/>
      <c r="X310" s="72"/>
      <c r="Y310" s="72"/>
      <c r="Z310" s="72"/>
    </row>
    <row r="311" ht="14.25" customHeight="1">
      <c r="A311" s="72"/>
      <c r="B311" s="72"/>
      <c r="C311" s="72"/>
      <c r="D311" s="72"/>
      <c r="E311" s="72"/>
      <c r="F311" s="72"/>
      <c r="G311" s="72"/>
      <c r="H311" s="72"/>
      <c r="I311" s="72"/>
      <c r="J311" s="72"/>
      <c r="K311" s="72"/>
      <c r="L311" s="72"/>
      <c r="M311" s="72"/>
      <c r="N311" s="72"/>
      <c r="O311" s="72"/>
      <c r="P311" s="72"/>
      <c r="Q311" s="72"/>
      <c r="R311" s="72"/>
      <c r="S311" s="72"/>
      <c r="T311" s="72"/>
      <c r="U311" s="72"/>
      <c r="V311" s="72"/>
      <c r="W311" s="72"/>
      <c r="X311" s="72"/>
      <c r="Y311" s="72"/>
      <c r="Z311" s="72"/>
    </row>
    <row r="312" ht="14.25" customHeight="1">
      <c r="A312" s="72"/>
      <c r="B312" s="72"/>
      <c r="C312" s="72"/>
      <c r="D312" s="72"/>
      <c r="E312" s="72"/>
      <c r="F312" s="72"/>
      <c r="G312" s="72"/>
      <c r="H312" s="72"/>
      <c r="I312" s="72"/>
      <c r="J312" s="72"/>
      <c r="K312" s="72"/>
      <c r="L312" s="72"/>
      <c r="M312" s="72"/>
      <c r="N312" s="72"/>
      <c r="O312" s="72"/>
      <c r="P312" s="72"/>
      <c r="Q312" s="72"/>
      <c r="R312" s="72"/>
      <c r="S312" s="72"/>
      <c r="T312" s="72"/>
      <c r="U312" s="72"/>
      <c r="V312" s="72"/>
      <c r="W312" s="72"/>
      <c r="X312" s="72"/>
      <c r="Y312" s="72"/>
      <c r="Z312" s="72"/>
    </row>
    <row r="313" ht="14.25" customHeight="1">
      <c r="A313" s="72"/>
      <c r="B313" s="72"/>
      <c r="C313" s="72"/>
      <c r="D313" s="72"/>
      <c r="E313" s="72"/>
      <c r="F313" s="72"/>
      <c r="G313" s="72"/>
      <c r="H313" s="72"/>
      <c r="I313" s="72"/>
      <c r="J313" s="72"/>
      <c r="K313" s="72"/>
      <c r="L313" s="72"/>
      <c r="M313" s="72"/>
      <c r="N313" s="72"/>
      <c r="O313" s="72"/>
      <c r="P313" s="72"/>
      <c r="Q313" s="72"/>
      <c r="R313" s="72"/>
      <c r="S313" s="72"/>
      <c r="T313" s="72"/>
      <c r="U313" s="72"/>
      <c r="V313" s="72"/>
      <c r="W313" s="72"/>
      <c r="X313" s="72"/>
      <c r="Y313" s="72"/>
      <c r="Z313" s="72"/>
    </row>
    <row r="314" ht="14.25" customHeight="1">
      <c r="A314" s="72"/>
      <c r="B314" s="72"/>
      <c r="C314" s="72"/>
      <c r="D314" s="72"/>
      <c r="E314" s="72"/>
      <c r="F314" s="72"/>
      <c r="G314" s="72"/>
      <c r="H314" s="72"/>
      <c r="I314" s="72"/>
      <c r="J314" s="72"/>
      <c r="K314" s="72"/>
      <c r="L314" s="72"/>
      <c r="M314" s="72"/>
      <c r="N314" s="72"/>
      <c r="O314" s="72"/>
      <c r="P314" s="72"/>
      <c r="Q314" s="72"/>
      <c r="R314" s="72"/>
      <c r="S314" s="72"/>
      <c r="T314" s="72"/>
      <c r="U314" s="72"/>
      <c r="V314" s="72"/>
      <c r="W314" s="72"/>
      <c r="X314" s="72"/>
      <c r="Y314" s="72"/>
      <c r="Z314" s="72"/>
    </row>
    <row r="315" ht="14.25" customHeight="1">
      <c r="A315" s="72"/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72"/>
      <c r="O315" s="72"/>
      <c r="P315" s="72"/>
      <c r="Q315" s="72"/>
      <c r="R315" s="72"/>
      <c r="S315" s="72"/>
      <c r="T315" s="72"/>
      <c r="U315" s="72"/>
      <c r="V315" s="72"/>
      <c r="W315" s="72"/>
      <c r="X315" s="72"/>
      <c r="Y315" s="72"/>
      <c r="Z315" s="72"/>
    </row>
    <row r="316" ht="14.25" customHeight="1">
      <c r="A316" s="72"/>
      <c r="B316" s="72"/>
      <c r="C316" s="72"/>
      <c r="D316" s="72"/>
      <c r="E316" s="72"/>
      <c r="F316" s="72"/>
      <c r="G316" s="72"/>
      <c r="H316" s="72"/>
      <c r="I316" s="72"/>
      <c r="J316" s="72"/>
      <c r="K316" s="72"/>
      <c r="L316" s="72"/>
      <c r="M316" s="72"/>
      <c r="N316" s="72"/>
      <c r="O316" s="72"/>
      <c r="P316" s="72"/>
      <c r="Q316" s="72"/>
      <c r="R316" s="72"/>
      <c r="S316" s="72"/>
      <c r="T316" s="72"/>
      <c r="U316" s="72"/>
      <c r="V316" s="72"/>
      <c r="W316" s="72"/>
      <c r="X316" s="72"/>
      <c r="Y316" s="72"/>
      <c r="Z316" s="72"/>
    </row>
    <row r="317" ht="14.25" customHeight="1">
      <c r="A317" s="72"/>
      <c r="B317" s="72"/>
      <c r="C317" s="72"/>
      <c r="D317" s="72"/>
      <c r="E317" s="72"/>
      <c r="F317" s="72"/>
      <c r="G317" s="72"/>
      <c r="H317" s="72"/>
      <c r="I317" s="72"/>
      <c r="J317" s="72"/>
      <c r="K317" s="72"/>
      <c r="L317" s="72"/>
      <c r="M317" s="72"/>
      <c r="N317" s="72"/>
      <c r="O317" s="72"/>
      <c r="P317" s="72"/>
      <c r="Q317" s="72"/>
      <c r="R317" s="72"/>
      <c r="S317" s="72"/>
      <c r="T317" s="72"/>
      <c r="U317" s="72"/>
      <c r="V317" s="72"/>
      <c r="W317" s="72"/>
      <c r="X317" s="72"/>
      <c r="Y317" s="72"/>
      <c r="Z317" s="72"/>
    </row>
    <row r="318" ht="14.25" customHeight="1">
      <c r="A318" s="72"/>
      <c r="B318" s="72"/>
      <c r="C318" s="72"/>
      <c r="D318" s="72"/>
      <c r="E318" s="72"/>
      <c r="F318" s="72"/>
      <c r="G318" s="72"/>
      <c r="H318" s="72"/>
      <c r="I318" s="72"/>
      <c r="J318" s="72"/>
      <c r="K318" s="72"/>
      <c r="L318" s="72"/>
      <c r="M318" s="72"/>
      <c r="N318" s="72"/>
      <c r="O318" s="72"/>
      <c r="P318" s="72"/>
      <c r="Q318" s="72"/>
      <c r="R318" s="72"/>
      <c r="S318" s="72"/>
      <c r="T318" s="72"/>
      <c r="U318" s="72"/>
      <c r="V318" s="72"/>
      <c r="W318" s="72"/>
      <c r="X318" s="72"/>
      <c r="Y318" s="72"/>
      <c r="Z318" s="72"/>
    </row>
    <row r="319" ht="14.25" customHeight="1">
      <c r="A319" s="72"/>
      <c r="B319" s="72"/>
      <c r="C319" s="72"/>
      <c r="D319" s="72"/>
      <c r="E319" s="72"/>
      <c r="F319" s="72"/>
      <c r="G319" s="72"/>
      <c r="H319" s="72"/>
      <c r="I319" s="72"/>
      <c r="J319" s="72"/>
      <c r="K319" s="72"/>
      <c r="L319" s="72"/>
      <c r="M319" s="72"/>
      <c r="N319" s="72"/>
      <c r="O319" s="72"/>
      <c r="P319" s="72"/>
      <c r="Q319" s="72"/>
      <c r="R319" s="72"/>
      <c r="S319" s="72"/>
      <c r="T319" s="72"/>
      <c r="U319" s="72"/>
      <c r="V319" s="72"/>
      <c r="W319" s="72"/>
      <c r="X319" s="72"/>
      <c r="Y319" s="72"/>
      <c r="Z319" s="72"/>
    </row>
    <row r="320" ht="14.25" customHeight="1">
      <c r="A320" s="72"/>
      <c r="B320" s="72"/>
      <c r="C320" s="72"/>
      <c r="D320" s="72"/>
      <c r="E320" s="72"/>
      <c r="F320" s="72"/>
      <c r="G320" s="72"/>
      <c r="H320" s="72"/>
      <c r="I320" s="72"/>
      <c r="J320" s="72"/>
      <c r="K320" s="72"/>
      <c r="L320" s="72"/>
      <c r="M320" s="72"/>
      <c r="N320" s="72"/>
      <c r="O320" s="72"/>
      <c r="P320" s="72"/>
      <c r="Q320" s="72"/>
      <c r="R320" s="72"/>
      <c r="S320" s="72"/>
      <c r="T320" s="72"/>
      <c r="U320" s="72"/>
      <c r="V320" s="72"/>
      <c r="W320" s="72"/>
      <c r="X320" s="72"/>
      <c r="Y320" s="72"/>
      <c r="Z320" s="72"/>
    </row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7">
    <mergeCell ref="E1:F1"/>
    <mergeCell ref="H1:J1"/>
    <mergeCell ref="B2:J2"/>
    <mergeCell ref="C3:I3"/>
    <mergeCell ref="C4:I4"/>
    <mergeCell ref="C5:I5"/>
    <mergeCell ref="C6:I6"/>
    <mergeCell ref="B8:J8"/>
    <mergeCell ref="B9:C9"/>
    <mergeCell ref="D9:E9"/>
    <mergeCell ref="F9:J9"/>
    <mergeCell ref="B10:C10"/>
    <mergeCell ref="D10:E10"/>
    <mergeCell ref="F10:J10"/>
    <mergeCell ref="B12:J12"/>
    <mergeCell ref="C13:I13"/>
    <mergeCell ref="C14:I14"/>
    <mergeCell ref="C15:I15"/>
    <mergeCell ref="C16:I16"/>
    <mergeCell ref="C17:I17"/>
    <mergeCell ref="B18:J18"/>
    <mergeCell ref="B19:J19"/>
    <mergeCell ref="C20:H20"/>
    <mergeCell ref="C21:H21"/>
    <mergeCell ref="C22:H22"/>
    <mergeCell ref="C23:H23"/>
    <mergeCell ref="B24:I24"/>
    <mergeCell ref="B26:J26"/>
    <mergeCell ref="B27:H27"/>
    <mergeCell ref="C28:H28"/>
    <mergeCell ref="C29:H29"/>
    <mergeCell ref="B30:H30"/>
    <mergeCell ref="B33:H33"/>
    <mergeCell ref="C34:H34"/>
    <mergeCell ref="C35:H35"/>
    <mergeCell ref="C36:H36"/>
    <mergeCell ref="C37:H37"/>
    <mergeCell ref="C38:H38"/>
    <mergeCell ref="C39:H39"/>
    <mergeCell ref="C40:H40"/>
    <mergeCell ref="C41:H41"/>
    <mergeCell ref="B42:H42"/>
    <mergeCell ref="B44:H44"/>
    <mergeCell ref="C45:H45"/>
    <mergeCell ref="C46:H46"/>
    <mergeCell ref="C47:H47"/>
    <mergeCell ref="C48:H48"/>
    <mergeCell ref="C49:H49"/>
    <mergeCell ref="C50:H50"/>
    <mergeCell ref="C103:H103"/>
    <mergeCell ref="C104:H104"/>
    <mergeCell ref="C105:H105"/>
    <mergeCell ref="C106:H106"/>
    <mergeCell ref="C107:H107"/>
    <mergeCell ref="C108:H108"/>
    <mergeCell ref="B109:H109"/>
    <mergeCell ref="C117:I117"/>
    <mergeCell ref="C118:I118"/>
    <mergeCell ref="B119:I119"/>
    <mergeCell ref="C120:H120"/>
    <mergeCell ref="A122:L138"/>
    <mergeCell ref="B110:J110"/>
    <mergeCell ref="B111:I111"/>
    <mergeCell ref="C112:I112"/>
    <mergeCell ref="C113:I113"/>
    <mergeCell ref="C114:I114"/>
    <mergeCell ref="C115:I115"/>
    <mergeCell ref="C116:I116"/>
    <mergeCell ref="B51:I51"/>
    <mergeCell ref="B54:J54"/>
    <mergeCell ref="B55:I55"/>
    <mergeCell ref="C56:I56"/>
    <mergeCell ref="C57:I57"/>
    <mergeCell ref="C58:I58"/>
    <mergeCell ref="B59:I59"/>
    <mergeCell ref="B60:J60"/>
    <mergeCell ref="B61:J61"/>
    <mergeCell ref="C62:H62"/>
    <mergeCell ref="C63:H63"/>
    <mergeCell ref="C64:H64"/>
    <mergeCell ref="C65:H65"/>
    <mergeCell ref="C66:H66"/>
    <mergeCell ref="C67:H67"/>
    <mergeCell ref="C68:H68"/>
    <mergeCell ref="C69:H69"/>
    <mergeCell ref="B70:H70"/>
    <mergeCell ref="B71:J71"/>
    <mergeCell ref="B72:J72"/>
    <mergeCell ref="B74:H74"/>
    <mergeCell ref="C75:H75"/>
    <mergeCell ref="C76:H76"/>
    <mergeCell ref="C77:H77"/>
    <mergeCell ref="C78:H78"/>
    <mergeCell ref="C79:H79"/>
    <mergeCell ref="C80:H80"/>
    <mergeCell ref="B81:H81"/>
    <mergeCell ref="B82:J82"/>
    <mergeCell ref="B83:H83"/>
    <mergeCell ref="C84:H84"/>
    <mergeCell ref="B85:H85"/>
    <mergeCell ref="B87:J87"/>
    <mergeCell ref="B88:I88"/>
    <mergeCell ref="C89:I89"/>
    <mergeCell ref="C90:I90"/>
    <mergeCell ref="B91:I91"/>
    <mergeCell ref="B92:J92"/>
    <mergeCell ref="B93:J93"/>
    <mergeCell ref="C94:H94"/>
    <mergeCell ref="C95:H95"/>
    <mergeCell ref="C96:H96"/>
    <mergeCell ref="B97:H97"/>
    <mergeCell ref="B98:J98"/>
    <mergeCell ref="B99:D99"/>
    <mergeCell ref="B100:D100"/>
    <mergeCell ref="H100:I100"/>
    <mergeCell ref="B101:J101"/>
    <mergeCell ref="C102:H102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8" width="11.5"/>
    <col customWidth="1" min="9" max="9" width="15.5"/>
    <col customWidth="1" min="10" max="19" width="11.5"/>
    <col customWidth="1" min="20" max="26" width="8.63"/>
  </cols>
  <sheetData>
    <row r="1" ht="14.25" customHeight="1">
      <c r="A1" s="124" t="s">
        <v>133</v>
      </c>
      <c r="B1" s="125"/>
      <c r="C1" s="125"/>
      <c r="D1" s="124" t="s">
        <v>61</v>
      </c>
      <c r="E1" s="125"/>
      <c r="F1" s="125"/>
      <c r="G1" s="124" t="s">
        <v>134</v>
      </c>
      <c r="H1" s="125"/>
      <c r="I1" s="125"/>
      <c r="J1" s="124" t="s">
        <v>135</v>
      </c>
      <c r="K1" s="125"/>
      <c r="L1" s="125"/>
      <c r="M1" s="124" t="s">
        <v>136</v>
      </c>
      <c r="N1" s="125"/>
      <c r="O1" s="124" t="s">
        <v>63</v>
      </c>
      <c r="P1" s="125"/>
      <c r="Q1" s="124" t="s">
        <v>64</v>
      </c>
      <c r="R1" s="125"/>
      <c r="S1" s="125"/>
      <c r="T1" s="23"/>
      <c r="U1" s="23"/>
      <c r="V1" s="23"/>
      <c r="W1" s="23"/>
      <c r="X1" s="23"/>
      <c r="Y1" s="23"/>
      <c r="Z1" s="23"/>
    </row>
    <row r="2" ht="14.25" customHeight="1">
      <c r="A2" s="23" t="s">
        <v>137</v>
      </c>
      <c r="B2" s="126">
        <v>3.0</v>
      </c>
      <c r="C2" s="127">
        <f>(((B2*B4)*B3)-(A11*B5))</f>
        <v>-47.1888</v>
      </c>
      <c r="D2" s="23" t="s">
        <v>137</v>
      </c>
      <c r="E2" s="126">
        <v>25.55</v>
      </c>
      <c r="F2" s="64">
        <f>E2*E4</f>
        <v>2.555</v>
      </c>
      <c r="G2" s="25" t="s">
        <v>138</v>
      </c>
      <c r="I2" s="126">
        <v>0.0</v>
      </c>
      <c r="J2" s="25" t="s">
        <v>139</v>
      </c>
      <c r="L2" s="128">
        <v>0.4</v>
      </c>
      <c r="M2" s="129">
        <f>ROUND((((((365*3)+366)/4)/12)/2),0)</f>
        <v>15</v>
      </c>
      <c r="O2" s="130">
        <v>193.44</v>
      </c>
      <c r="P2" s="125"/>
      <c r="Q2" s="130">
        <v>129.9</v>
      </c>
      <c r="R2" s="125"/>
      <c r="S2" s="125"/>
      <c r="T2" s="23"/>
      <c r="U2" s="23"/>
      <c r="V2" s="23"/>
      <c r="W2" s="23"/>
      <c r="X2" s="23"/>
      <c r="Y2" s="23"/>
      <c r="Z2" s="23"/>
    </row>
    <row r="3" ht="14.25" customHeight="1">
      <c r="A3" s="23" t="s">
        <v>140</v>
      </c>
      <c r="B3" s="23">
        <f>M2</f>
        <v>15</v>
      </c>
      <c r="C3" s="23"/>
      <c r="D3" s="23" t="s">
        <v>140</v>
      </c>
      <c r="E3" s="23">
        <f>M2</f>
        <v>15</v>
      </c>
      <c r="F3" s="64">
        <f>E2-F2</f>
        <v>22.995</v>
      </c>
      <c r="G3" s="25" t="s">
        <v>141</v>
      </c>
      <c r="I3" s="64">
        <f>I2/12</f>
        <v>0</v>
      </c>
      <c r="J3" s="25" t="s">
        <v>142</v>
      </c>
      <c r="L3" s="131">
        <v>60.0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ht="14.25" customHeight="1">
      <c r="A4" s="23" t="s">
        <v>143</v>
      </c>
      <c r="B4" s="23">
        <v>2.0</v>
      </c>
      <c r="C4" s="23"/>
      <c r="D4" s="23" t="s">
        <v>144</v>
      </c>
      <c r="E4" s="128">
        <v>0.1</v>
      </c>
      <c r="F4" s="23"/>
      <c r="G4" s="25" t="s">
        <v>145</v>
      </c>
      <c r="I4" s="64">
        <f>H5*A11</f>
        <v>148621.2</v>
      </c>
      <c r="J4" s="25" t="s">
        <v>146</v>
      </c>
      <c r="L4" s="23">
        <f>((7*(60/60)))</f>
        <v>7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ht="14.25" customHeight="1">
      <c r="A5" s="23" t="s">
        <v>144</v>
      </c>
      <c r="B5" s="128">
        <v>0.06</v>
      </c>
      <c r="C5" s="23"/>
      <c r="D5" s="128">
        <v>1.0</v>
      </c>
      <c r="E5" s="128">
        <f>D5-E4</f>
        <v>0.9</v>
      </c>
      <c r="F5" s="23"/>
      <c r="G5" s="23" t="s">
        <v>147</v>
      </c>
      <c r="H5" s="23">
        <v>65.0</v>
      </c>
      <c r="I5" s="23"/>
      <c r="J5" s="132">
        <v>0.916666666666667</v>
      </c>
      <c r="K5" s="132">
        <v>0.291666666666667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ht="14.2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ht="14.25" customHeight="1">
      <c r="A7" s="124" t="s">
        <v>148</v>
      </c>
      <c r="B7" s="125"/>
      <c r="C7" s="125"/>
      <c r="D7" s="23"/>
      <c r="E7" s="23"/>
      <c r="F7" s="23"/>
      <c r="G7" s="23"/>
      <c r="H7" s="23"/>
      <c r="I7" s="124" t="s">
        <v>149</v>
      </c>
      <c r="J7" s="125"/>
      <c r="K7" s="23"/>
      <c r="L7" s="124" t="s">
        <v>150</v>
      </c>
      <c r="M7" s="125"/>
      <c r="N7" s="125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ht="14.25" customHeight="1">
      <c r="A8" s="129">
        <v>220.0</v>
      </c>
      <c r="D8" s="25"/>
      <c r="E8" s="25"/>
      <c r="F8" s="25"/>
      <c r="G8" s="25"/>
      <c r="H8" s="23"/>
      <c r="I8" s="23" t="s">
        <v>151</v>
      </c>
      <c r="J8" s="133">
        <v>1.6</v>
      </c>
      <c r="K8" s="23"/>
      <c r="L8" s="134">
        <v>0.3</v>
      </c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ht="14.25" customHeight="1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ht="14.25" customHeight="1">
      <c r="A10" s="124" t="s">
        <v>152</v>
      </c>
      <c r="B10" s="125"/>
      <c r="C10" s="125"/>
      <c r="D10" s="25"/>
      <c r="E10" s="124" t="s">
        <v>153</v>
      </c>
      <c r="F10" s="125"/>
      <c r="G10" s="125"/>
      <c r="H10" s="25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4.25" customHeight="1">
      <c r="A11" s="130">
        <v>2286.48</v>
      </c>
      <c r="B11" s="125"/>
      <c r="C11" s="125"/>
      <c r="D11" s="23"/>
      <c r="E11" s="130">
        <v>19.45</v>
      </c>
      <c r="F11" s="125"/>
      <c r="G11" s="12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ht="14.2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4.25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ht="14.2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ht="14.25" customHeight="1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4.25" customHeight="1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4.25" customHeight="1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ht="14.25" customHeight="1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ht="14.25" customHeight="1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ht="14.25" customHeight="1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4.25" customHeight="1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4.25" customHeight="1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4.25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ht="14.25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ht="14.25" customHeight="1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ht="14.25" customHeight="1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ht="14.25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ht="14.2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4.25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4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4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ht="14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ht="14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4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4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4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4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4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4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4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4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4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4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ht="14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ht="14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ht="14.2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4.2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4.2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4.2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4.2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4.2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ht="14.2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ht="14.2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ht="14.2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ht="14.2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ht="14.2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ht="14.2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ht="14.2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ht="14.2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ht="14.2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ht="14.2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ht="14.2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ht="14.2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ht="14.2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ht="14.2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ht="14.2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ht="14.2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ht="14.2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ht="14.2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ht="14.2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ht="14.2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ht="14.2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ht="14.2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ht="14.2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ht="14.2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ht="14.2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ht="14.2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ht="14.2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ht="14.2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ht="14.2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ht="14.2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4.2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ht="14.2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ht="14.2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ht="14.2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ht="14.2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ht="14.2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ht="14.2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ht="14.2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ht="14.2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ht="14.2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ht="14.2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ht="14.2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ht="14.2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ht="14.2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ht="14.2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ht="14.2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ht="14.2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ht="14.2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ht="14.25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ht="14.2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ht="14.2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ht="14.2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ht="14.2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4.2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ht="14.2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ht="14.2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ht="14.2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ht="14.2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ht="14.25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4.2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ht="14.25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ht="14.2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ht="14.25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ht="14.25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ht="14.25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ht="14.25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ht="14.2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ht="14.2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ht="14.25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ht="14.2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ht="14.25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ht="14.2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ht="14.2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ht="14.25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ht="14.25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ht="14.2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ht="14.2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ht="14.25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ht="14.25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ht="14.25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ht="14.25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ht="14.25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ht="14.25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ht="14.25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ht="14.25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ht="14.25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ht="14.25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ht="14.2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ht="14.25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ht="14.25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ht="14.25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4.2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ht="14.25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ht="14.25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ht="14.25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ht="14.25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ht="14.25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ht="14.25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ht="14.25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ht="14.25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ht="14.25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ht="14.25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ht="14.25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ht="14.25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ht="14.25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ht="14.25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ht="14.25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ht="14.25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ht="14.25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ht="14.25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ht="14.25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ht="14.25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ht="14.25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ht="14.25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ht="14.25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ht="14.25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ht="14.25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ht="14.25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ht="14.25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ht="14.25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ht="14.25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ht="14.25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ht="14.25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ht="14.25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ht="14.25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ht="14.25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ht="14.25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ht="14.25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ht="14.25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ht="14.25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ht="14.25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ht="14.25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ht="14.25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ht="14.25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ht="14.25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ht="14.25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ht="14.25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ht="14.25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ht="14.25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ht="14.25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ht="14.25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ht="14.25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ht="14.25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ht="14.25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ht="14.25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ht="14.25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ht="14.25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ht="14.25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ht="14.2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ht="14.2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ht="14.25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ht="14.25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ht="14.25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ht="14.25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ht="14.25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ht="14.25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ht="14.25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ht="14.25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ht="14.25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ht="14.25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ht="14.25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ht="14.25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ht="14.25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ht="14.25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ht="14.25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4.25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ht="14.25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5">
    <mergeCell ref="A1:C1"/>
    <mergeCell ref="D1:F1"/>
    <mergeCell ref="G1:I1"/>
    <mergeCell ref="J1:L1"/>
    <mergeCell ref="M1:N1"/>
    <mergeCell ref="O1:P1"/>
    <mergeCell ref="Q1:S1"/>
    <mergeCell ref="G2:H2"/>
    <mergeCell ref="J2:K2"/>
    <mergeCell ref="M2:N2"/>
    <mergeCell ref="O2:P2"/>
    <mergeCell ref="Q2:S2"/>
    <mergeCell ref="G3:H3"/>
    <mergeCell ref="G4:H4"/>
    <mergeCell ref="A10:C10"/>
    <mergeCell ref="E10:G10"/>
    <mergeCell ref="A11:C11"/>
    <mergeCell ref="E11:G11"/>
    <mergeCell ref="J3:K3"/>
    <mergeCell ref="J4:K4"/>
    <mergeCell ref="A7:C7"/>
    <mergeCell ref="I7:J7"/>
    <mergeCell ref="L7:N7"/>
    <mergeCell ref="A8:C8"/>
    <mergeCell ref="L8:N8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15.13"/>
    <col customWidth="1" min="3" max="3" width="11.5"/>
    <col customWidth="1" min="4" max="4" width="15.63"/>
    <col customWidth="1" min="5" max="5" width="10.75"/>
    <col customWidth="1" min="6" max="6" width="11.88"/>
    <col customWidth="1" min="7" max="7" width="3.88"/>
    <col customWidth="1" min="8" max="8" width="9.25"/>
    <col customWidth="1" min="9" max="9" width="10.88"/>
    <col customWidth="1" min="10" max="10" width="11.5"/>
    <col customWidth="1" min="11" max="11" width="15.25"/>
    <col customWidth="1" min="12" max="12" width="11.5"/>
    <col customWidth="1" min="13" max="13" width="11.13"/>
    <col customWidth="1" min="14" max="14" width="14.75"/>
    <col customWidth="1" min="15" max="17" width="8.63"/>
  </cols>
  <sheetData>
    <row r="1" ht="32.25" customHeight="1">
      <c r="A1" s="135" t="s">
        <v>154</v>
      </c>
      <c r="B1" s="17"/>
      <c r="C1" s="17"/>
      <c r="D1" s="17"/>
      <c r="E1" s="17"/>
      <c r="F1" s="17"/>
      <c r="G1" s="136"/>
      <c r="H1" s="135" t="s">
        <v>155</v>
      </c>
      <c r="I1" s="17"/>
      <c r="J1" s="17"/>
      <c r="K1" s="17"/>
      <c r="L1" s="17"/>
      <c r="M1" s="17"/>
      <c r="N1" s="18"/>
      <c r="O1" s="137"/>
      <c r="P1" s="137"/>
      <c r="Q1" s="137"/>
    </row>
    <row r="2" ht="14.25" customHeight="1">
      <c r="A2" s="138" t="s">
        <v>156</v>
      </c>
      <c r="B2" s="17"/>
      <c r="C2" s="17"/>
      <c r="D2" s="17"/>
      <c r="E2" s="17"/>
      <c r="F2" s="18"/>
      <c r="G2" s="137"/>
      <c r="H2" s="138" t="s">
        <v>157</v>
      </c>
      <c r="I2" s="17"/>
      <c r="J2" s="17"/>
      <c r="K2" s="17"/>
      <c r="L2" s="17"/>
      <c r="M2" s="17"/>
      <c r="N2" s="18"/>
      <c r="O2" s="137"/>
      <c r="P2" s="137"/>
      <c r="Q2" s="137"/>
    </row>
    <row r="3" ht="12.75" customHeight="1">
      <c r="A3" s="139" t="s">
        <v>158</v>
      </c>
      <c r="B3" s="139" t="s">
        <v>159</v>
      </c>
      <c r="C3" s="139" t="s">
        <v>160</v>
      </c>
      <c r="D3" s="140" t="s">
        <v>161</v>
      </c>
      <c r="E3" s="139" t="s">
        <v>162</v>
      </c>
      <c r="F3" s="139" t="s">
        <v>163</v>
      </c>
      <c r="G3" s="141"/>
      <c r="H3" s="139" t="s">
        <v>158</v>
      </c>
      <c r="I3" s="139" t="s">
        <v>159</v>
      </c>
      <c r="J3" s="139" t="s">
        <v>160</v>
      </c>
      <c r="K3" s="140" t="s">
        <v>161</v>
      </c>
      <c r="L3" s="139" t="s">
        <v>162</v>
      </c>
      <c r="M3" s="139" t="s">
        <v>163</v>
      </c>
      <c r="N3" s="142" t="s">
        <v>164</v>
      </c>
      <c r="O3" s="137"/>
      <c r="P3" s="137"/>
      <c r="Q3" s="137"/>
    </row>
    <row r="4" ht="14.25" customHeight="1">
      <c r="A4" s="143">
        <v>1.0</v>
      </c>
      <c r="B4" s="143" t="s">
        <v>165</v>
      </c>
      <c r="C4" s="144">
        <v>4.0</v>
      </c>
      <c r="D4" s="145"/>
      <c r="E4" s="146">
        <f t="shared" ref="E4:E10" si="1">D4*C4</f>
        <v>0</v>
      </c>
      <c r="F4" s="146">
        <f t="shared" ref="F4:F14" si="2">E4/12</f>
        <v>0</v>
      </c>
      <c r="G4" s="137"/>
      <c r="H4" s="143">
        <v>1.0</v>
      </c>
      <c r="I4" s="143" t="s">
        <v>166</v>
      </c>
      <c r="J4" s="144">
        <v>1.0</v>
      </c>
      <c r="K4" s="147"/>
      <c r="L4" s="146">
        <f t="shared" ref="L4:L10" si="3">(K4*J4)/4</f>
        <v>0</v>
      </c>
      <c r="M4" s="146">
        <f>L4/120</f>
        <v>0</v>
      </c>
      <c r="N4" s="148" t="s">
        <v>167</v>
      </c>
      <c r="O4" s="137"/>
      <c r="P4" s="137"/>
      <c r="Q4" s="137"/>
    </row>
    <row r="5" ht="14.25" customHeight="1">
      <c r="A5" s="143">
        <v>2.0</v>
      </c>
      <c r="B5" s="143" t="s">
        <v>168</v>
      </c>
      <c r="C5" s="144">
        <v>6.0</v>
      </c>
      <c r="D5" s="145"/>
      <c r="E5" s="146">
        <f t="shared" si="1"/>
        <v>0</v>
      </c>
      <c r="F5" s="146">
        <f t="shared" si="2"/>
        <v>0</v>
      </c>
      <c r="G5" s="137"/>
      <c r="H5" s="143">
        <v>2.0</v>
      </c>
      <c r="I5" s="143" t="s">
        <v>169</v>
      </c>
      <c r="J5" s="144">
        <v>1.0</v>
      </c>
      <c r="K5" s="147"/>
      <c r="L5" s="146">
        <f t="shared" si="3"/>
        <v>0</v>
      </c>
      <c r="M5" s="146">
        <f t="shared" ref="M5:M7" si="4">L5/60</f>
        <v>0</v>
      </c>
      <c r="N5" s="148" t="s">
        <v>170</v>
      </c>
      <c r="O5" s="137"/>
      <c r="P5" s="137"/>
      <c r="Q5" s="137"/>
    </row>
    <row r="6" ht="14.25" customHeight="1">
      <c r="A6" s="143">
        <v>3.0</v>
      </c>
      <c r="B6" s="143" t="s">
        <v>171</v>
      </c>
      <c r="C6" s="144">
        <v>4.0</v>
      </c>
      <c r="D6" s="145"/>
      <c r="E6" s="146">
        <f t="shared" si="1"/>
        <v>0</v>
      </c>
      <c r="F6" s="146">
        <f t="shared" si="2"/>
        <v>0</v>
      </c>
      <c r="G6" s="137"/>
      <c r="H6" s="143">
        <v>3.0</v>
      </c>
      <c r="I6" s="143" t="s">
        <v>172</v>
      </c>
      <c r="J6" s="144">
        <v>1.0</v>
      </c>
      <c r="K6" s="147"/>
      <c r="L6" s="146">
        <f t="shared" si="3"/>
        <v>0</v>
      </c>
      <c r="M6" s="146">
        <f t="shared" si="4"/>
        <v>0</v>
      </c>
      <c r="N6" s="148" t="s">
        <v>170</v>
      </c>
      <c r="O6" s="137"/>
      <c r="P6" s="137"/>
      <c r="Q6" s="137"/>
    </row>
    <row r="7" ht="14.25" customHeight="1">
      <c r="A7" s="143">
        <v>4.0</v>
      </c>
      <c r="B7" s="143" t="s">
        <v>173</v>
      </c>
      <c r="C7" s="144">
        <v>8.0</v>
      </c>
      <c r="D7" s="145"/>
      <c r="E7" s="146">
        <f t="shared" si="1"/>
        <v>0</v>
      </c>
      <c r="F7" s="146">
        <f t="shared" si="2"/>
        <v>0</v>
      </c>
      <c r="G7" s="137"/>
      <c r="H7" s="143">
        <v>4.0</v>
      </c>
      <c r="I7" s="143" t="s">
        <v>174</v>
      </c>
      <c r="J7" s="144">
        <v>1.0</v>
      </c>
      <c r="K7" s="147"/>
      <c r="L7" s="146">
        <f t="shared" si="3"/>
        <v>0</v>
      </c>
      <c r="M7" s="146">
        <f t="shared" si="4"/>
        <v>0</v>
      </c>
      <c r="N7" s="148" t="s">
        <v>170</v>
      </c>
      <c r="O7" s="137"/>
      <c r="P7" s="137"/>
      <c r="Q7" s="137"/>
    </row>
    <row r="8" ht="14.25" customHeight="1">
      <c r="A8" s="143">
        <v>5.0</v>
      </c>
      <c r="B8" s="137" t="s">
        <v>172</v>
      </c>
      <c r="C8" s="149">
        <v>1.0</v>
      </c>
      <c r="D8" s="145"/>
      <c r="E8" s="146">
        <f t="shared" si="1"/>
        <v>0</v>
      </c>
      <c r="F8" s="146">
        <f t="shared" si="2"/>
        <v>0</v>
      </c>
      <c r="G8" s="137"/>
      <c r="H8" s="143">
        <v>5.0</v>
      </c>
      <c r="I8" s="143" t="s">
        <v>175</v>
      </c>
      <c r="J8" s="149">
        <v>12.0</v>
      </c>
      <c r="K8" s="147"/>
      <c r="L8" s="146">
        <f t="shared" si="3"/>
        <v>0</v>
      </c>
      <c r="M8" s="146">
        <f>L8/12</f>
        <v>0</v>
      </c>
      <c r="N8" s="148" t="s">
        <v>176</v>
      </c>
      <c r="O8" s="137"/>
      <c r="P8" s="137"/>
      <c r="Q8" s="137"/>
    </row>
    <row r="9" ht="14.25" customHeight="1">
      <c r="A9" s="143">
        <v>6.0</v>
      </c>
      <c r="B9" s="143" t="s">
        <v>177</v>
      </c>
      <c r="C9" s="144">
        <v>2.0</v>
      </c>
      <c r="D9" s="145"/>
      <c r="E9" s="146">
        <f t="shared" si="1"/>
        <v>0</v>
      </c>
      <c r="F9" s="146">
        <f t="shared" si="2"/>
        <v>0</v>
      </c>
      <c r="G9" s="137"/>
      <c r="H9" s="143">
        <v>6.0</v>
      </c>
      <c r="I9" s="143" t="s">
        <v>178</v>
      </c>
      <c r="J9" s="144">
        <v>1.0</v>
      </c>
      <c r="K9" s="147"/>
      <c r="L9" s="146">
        <f t="shared" si="3"/>
        <v>0</v>
      </c>
      <c r="M9" s="146">
        <f>L9/24</f>
        <v>0</v>
      </c>
      <c r="N9" s="148" t="s">
        <v>179</v>
      </c>
      <c r="O9" s="137"/>
      <c r="P9" s="137"/>
      <c r="Q9" s="137"/>
    </row>
    <row r="10" ht="14.25" customHeight="1">
      <c r="A10" s="143">
        <v>7.0</v>
      </c>
      <c r="B10" s="143" t="s">
        <v>180</v>
      </c>
      <c r="C10" s="144">
        <v>1.0</v>
      </c>
      <c r="D10" s="145"/>
      <c r="E10" s="146">
        <f t="shared" si="1"/>
        <v>0</v>
      </c>
      <c r="F10" s="146">
        <f t="shared" si="2"/>
        <v>0</v>
      </c>
      <c r="G10" s="137"/>
      <c r="H10" s="143">
        <v>7.0</v>
      </c>
      <c r="I10" s="143" t="s">
        <v>181</v>
      </c>
      <c r="J10" s="144">
        <v>1.0</v>
      </c>
      <c r="K10" s="147"/>
      <c r="L10" s="146">
        <f t="shared" si="3"/>
        <v>0</v>
      </c>
      <c r="M10" s="146">
        <f t="shared" ref="M10:M12" si="5">L10/60</f>
        <v>0</v>
      </c>
      <c r="N10" s="148" t="s">
        <v>170</v>
      </c>
      <c r="O10" s="137"/>
      <c r="P10" s="137"/>
      <c r="Q10" s="137"/>
    </row>
    <row r="11" ht="14.25" customHeight="1">
      <c r="A11" s="143">
        <v>8.0</v>
      </c>
      <c r="B11" s="143" t="s">
        <v>182</v>
      </c>
      <c r="C11" s="144">
        <v>4.0</v>
      </c>
      <c r="D11" s="145"/>
      <c r="E11" s="146">
        <f>+D11*C11</f>
        <v>0</v>
      </c>
      <c r="F11" s="146">
        <f t="shared" si="2"/>
        <v>0</v>
      </c>
      <c r="G11" s="137"/>
      <c r="H11" s="143">
        <v>8.0</v>
      </c>
      <c r="I11" s="143" t="s">
        <v>183</v>
      </c>
      <c r="J11" s="144">
        <v>1.0</v>
      </c>
      <c r="K11" s="147"/>
      <c r="L11" s="146">
        <f>(K11*J11)/4</f>
        <v>0</v>
      </c>
      <c r="M11" s="146">
        <f t="shared" si="5"/>
        <v>0</v>
      </c>
      <c r="N11" s="148" t="s">
        <v>170</v>
      </c>
      <c r="O11" s="137"/>
      <c r="P11" s="137"/>
      <c r="Q11" s="137"/>
    </row>
    <row r="12" ht="14.25" customHeight="1">
      <c r="A12" s="143">
        <v>9.0</v>
      </c>
      <c r="B12" s="143" t="s">
        <v>184</v>
      </c>
      <c r="C12" s="144">
        <v>1.0</v>
      </c>
      <c r="D12" s="145"/>
      <c r="E12" s="146">
        <f t="shared" ref="E12:E13" si="6">D12*C12</f>
        <v>0</v>
      </c>
      <c r="F12" s="146">
        <f t="shared" si="2"/>
        <v>0</v>
      </c>
      <c r="G12" s="137"/>
      <c r="H12" s="143">
        <v>9.0</v>
      </c>
      <c r="I12" s="143" t="s">
        <v>185</v>
      </c>
      <c r="J12" s="144">
        <v>1.0</v>
      </c>
      <c r="K12" s="147"/>
      <c r="L12" s="146">
        <f t="shared" ref="L12:L14" si="7">(K12*J12)/4</f>
        <v>0</v>
      </c>
      <c r="M12" s="146">
        <f t="shared" si="5"/>
        <v>0</v>
      </c>
      <c r="N12" s="148" t="s">
        <v>170</v>
      </c>
      <c r="O12" s="137"/>
      <c r="P12" s="137"/>
      <c r="Q12" s="137"/>
    </row>
    <row r="13" ht="14.25" customHeight="1">
      <c r="A13" s="143">
        <v>10.0</v>
      </c>
      <c r="B13" s="143" t="s">
        <v>186</v>
      </c>
      <c r="C13" s="144">
        <v>1.0</v>
      </c>
      <c r="D13" s="145"/>
      <c r="E13" s="146">
        <f t="shared" si="6"/>
        <v>0</v>
      </c>
      <c r="F13" s="146">
        <f t="shared" si="2"/>
        <v>0</v>
      </c>
      <c r="G13" s="137"/>
      <c r="H13" s="143">
        <v>10.0</v>
      </c>
      <c r="I13" s="143" t="s">
        <v>187</v>
      </c>
      <c r="J13" s="144">
        <v>4.0</v>
      </c>
      <c r="K13" s="147"/>
      <c r="L13" s="146">
        <f t="shared" si="7"/>
        <v>0</v>
      </c>
      <c r="M13" s="146">
        <f>L13/24</f>
        <v>0</v>
      </c>
      <c r="N13" s="148" t="s">
        <v>179</v>
      </c>
      <c r="O13" s="137"/>
      <c r="P13" s="137"/>
      <c r="Q13" s="137"/>
    </row>
    <row r="14" ht="14.25" customHeight="1">
      <c r="A14" s="150"/>
      <c r="B14" s="150"/>
      <c r="C14" s="150"/>
      <c r="D14" s="140">
        <f t="shared" ref="D14:E14" si="8">SUM(D4:D13)</f>
        <v>0</v>
      </c>
      <c r="E14" s="140">
        <f t="shared" si="8"/>
        <v>0</v>
      </c>
      <c r="F14" s="140">
        <f t="shared" si="2"/>
        <v>0</v>
      </c>
      <c r="G14" s="137"/>
      <c r="H14" s="143">
        <v>11.0</v>
      </c>
      <c r="I14" s="143" t="s">
        <v>188</v>
      </c>
      <c r="J14" s="151">
        <v>4.0</v>
      </c>
      <c r="K14" s="147"/>
      <c r="L14" s="146">
        <f t="shared" si="7"/>
        <v>0</v>
      </c>
      <c r="M14" s="146">
        <f>L14/60</f>
        <v>0</v>
      </c>
      <c r="N14" s="148" t="s">
        <v>170</v>
      </c>
      <c r="O14" s="137"/>
      <c r="P14" s="137"/>
      <c r="Q14" s="137"/>
    </row>
    <row r="15" ht="12.75" customHeight="1">
      <c r="A15" s="137"/>
      <c r="B15" s="137"/>
      <c r="C15" s="137"/>
      <c r="D15" s="137"/>
      <c r="E15" s="137"/>
      <c r="F15" s="137"/>
      <c r="G15" s="137"/>
      <c r="H15" s="152">
        <v>12.0</v>
      </c>
      <c r="I15" s="152" t="s">
        <v>189</v>
      </c>
      <c r="J15" s="153">
        <v>1.0</v>
      </c>
      <c r="K15" s="154"/>
      <c r="L15" s="148">
        <f>(K15*J15)/4</f>
        <v>0</v>
      </c>
      <c r="M15" s="148">
        <f>L15/12</f>
        <v>0</v>
      </c>
      <c r="N15" s="148" t="s">
        <v>176</v>
      </c>
      <c r="O15" s="137"/>
      <c r="P15" s="137"/>
      <c r="Q15" s="137"/>
    </row>
    <row r="16" ht="12.75" customHeight="1">
      <c r="A16" s="137"/>
      <c r="B16" s="137"/>
      <c r="C16" s="137"/>
      <c r="D16" s="137"/>
      <c r="E16" s="137"/>
      <c r="F16" s="137"/>
      <c r="G16" s="137"/>
      <c r="H16" s="152"/>
      <c r="I16" s="152"/>
      <c r="J16" s="152"/>
      <c r="K16" s="155">
        <f t="shared" ref="K16:M16" si="9">SUM(K4:K15)</f>
        <v>0</v>
      </c>
      <c r="L16" s="155">
        <f t="shared" si="9"/>
        <v>0</v>
      </c>
      <c r="M16" s="155">
        <f t="shared" si="9"/>
        <v>0</v>
      </c>
      <c r="N16" s="152"/>
      <c r="O16" s="137"/>
      <c r="P16" s="137"/>
      <c r="Q16" s="137"/>
    </row>
    <row r="17" ht="12.75" customHeight="1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</row>
    <row r="18" ht="12.75" customHeight="1">
      <c r="A18" s="137"/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</row>
    <row r="19" ht="12.75" customHeight="1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</row>
    <row r="20" ht="22.5" customHeight="1">
      <c r="A20" s="156"/>
      <c r="B20" s="156"/>
      <c r="C20" s="156"/>
      <c r="D20" s="156"/>
      <c r="E20" s="156"/>
      <c r="F20" s="156"/>
      <c r="G20" s="156"/>
      <c r="H20" s="157"/>
      <c r="I20" s="157"/>
      <c r="J20" s="157"/>
      <c r="K20" s="157"/>
      <c r="L20" s="157"/>
      <c r="M20" s="157"/>
      <c r="N20" s="157"/>
      <c r="O20" s="137"/>
      <c r="P20" s="137"/>
      <c r="Q20" s="137"/>
    </row>
    <row r="21" ht="14.25" customHeight="1">
      <c r="A21" s="156"/>
      <c r="B21" s="156"/>
      <c r="C21" s="156"/>
      <c r="D21" s="156"/>
      <c r="E21" s="156"/>
      <c r="F21" s="156"/>
      <c r="G21" s="156"/>
      <c r="H21" s="157"/>
      <c r="I21" s="157"/>
      <c r="J21" s="157"/>
      <c r="K21" s="157"/>
      <c r="L21" s="157"/>
      <c r="M21" s="157"/>
      <c r="N21" s="157"/>
      <c r="O21" s="137"/>
      <c r="P21" s="137"/>
      <c r="Q21" s="137"/>
    </row>
    <row r="22" ht="12.75" customHeight="1">
      <c r="A22" s="156"/>
      <c r="B22" s="156"/>
      <c r="C22" s="156"/>
      <c r="D22" s="156"/>
      <c r="E22" s="156"/>
      <c r="F22" s="156"/>
      <c r="G22" s="156"/>
      <c r="H22" s="137"/>
      <c r="I22" s="137"/>
      <c r="J22" s="137"/>
      <c r="K22" s="137"/>
      <c r="L22" s="137"/>
      <c r="M22" s="137"/>
      <c r="N22" s="137"/>
      <c r="O22" s="137"/>
      <c r="P22" s="137"/>
      <c r="Q22" s="137"/>
    </row>
    <row r="23" ht="14.25" customHeight="1">
      <c r="A23" s="156"/>
      <c r="B23" s="156"/>
      <c r="C23" s="156"/>
      <c r="D23" s="156"/>
      <c r="E23" s="156"/>
      <c r="F23" s="156"/>
      <c r="G23" s="156"/>
      <c r="H23" s="137"/>
      <c r="I23" s="137"/>
      <c r="J23" s="137"/>
      <c r="K23" s="137"/>
      <c r="L23" s="137"/>
      <c r="M23" s="137"/>
      <c r="N23" s="137"/>
      <c r="O23" s="137"/>
      <c r="P23" s="137"/>
      <c r="Q23" s="137"/>
    </row>
    <row r="24" ht="14.25" customHeight="1">
      <c r="A24" s="156"/>
      <c r="B24" s="156"/>
      <c r="C24" s="156"/>
      <c r="D24" s="156"/>
      <c r="E24" s="156"/>
      <c r="F24" s="156"/>
      <c r="G24" s="156"/>
      <c r="H24" s="137"/>
      <c r="I24" s="137"/>
      <c r="J24" s="137"/>
      <c r="K24" s="137"/>
      <c r="L24" s="137"/>
      <c r="M24" s="137"/>
      <c r="N24" s="137"/>
      <c r="O24" s="137"/>
      <c r="P24" s="137"/>
      <c r="Q24" s="137"/>
    </row>
    <row r="25" ht="14.25" customHeight="1">
      <c r="A25" s="156"/>
      <c r="B25" s="156"/>
      <c r="C25" s="156"/>
      <c r="D25" s="156"/>
      <c r="E25" s="156"/>
      <c r="F25" s="156"/>
      <c r="G25" s="156"/>
      <c r="H25" s="137"/>
      <c r="I25" s="137"/>
      <c r="J25" s="137"/>
      <c r="K25" s="137"/>
      <c r="L25" s="137"/>
      <c r="M25" s="137"/>
      <c r="N25" s="137"/>
      <c r="O25" s="137"/>
      <c r="P25" s="137"/>
      <c r="Q25" s="137"/>
    </row>
    <row r="26" ht="14.25" customHeight="1">
      <c r="A26" s="156"/>
      <c r="B26" s="156"/>
      <c r="C26" s="156"/>
      <c r="D26" s="156"/>
      <c r="E26" s="156"/>
      <c r="F26" s="156"/>
      <c r="G26" s="156"/>
      <c r="H26" s="137"/>
      <c r="I26" s="137"/>
      <c r="J26" s="137"/>
      <c r="K26" s="137"/>
      <c r="L26" s="137"/>
      <c r="M26" s="137"/>
      <c r="N26" s="137"/>
      <c r="O26" s="137"/>
      <c r="P26" s="137"/>
      <c r="Q26" s="137"/>
    </row>
    <row r="27" ht="14.25" customHeight="1">
      <c r="A27" s="156"/>
      <c r="B27" s="156"/>
      <c r="C27" s="156"/>
      <c r="D27" s="156"/>
      <c r="E27" s="156"/>
      <c r="F27" s="156"/>
      <c r="G27" s="156"/>
      <c r="H27" s="137"/>
      <c r="I27" s="137"/>
      <c r="J27" s="137"/>
      <c r="K27" s="137"/>
      <c r="L27" s="137"/>
      <c r="M27" s="137"/>
      <c r="N27" s="137"/>
      <c r="O27" s="137"/>
      <c r="P27" s="137"/>
      <c r="Q27" s="137"/>
    </row>
    <row r="28" ht="14.25" customHeight="1">
      <c r="A28" s="156"/>
      <c r="B28" s="156"/>
      <c r="C28" s="156"/>
      <c r="D28" s="156"/>
      <c r="E28" s="156"/>
      <c r="F28" s="156"/>
      <c r="G28" s="156"/>
      <c r="H28" s="137"/>
      <c r="I28" s="137"/>
      <c r="J28" s="137"/>
      <c r="K28" s="137"/>
      <c r="L28" s="137"/>
      <c r="M28" s="137"/>
      <c r="N28" s="137"/>
      <c r="O28" s="137"/>
      <c r="P28" s="137"/>
      <c r="Q28" s="137"/>
    </row>
    <row r="29" ht="14.25" customHeight="1">
      <c r="A29" s="156"/>
      <c r="B29" s="156"/>
      <c r="C29" s="156"/>
      <c r="D29" s="156"/>
      <c r="E29" s="156"/>
      <c r="F29" s="156"/>
      <c r="G29" s="156"/>
      <c r="H29" s="137"/>
      <c r="I29" s="137"/>
      <c r="J29" s="137"/>
      <c r="K29" s="137"/>
      <c r="L29" s="137"/>
      <c r="M29" s="137"/>
      <c r="N29" s="137"/>
      <c r="O29" s="137"/>
      <c r="P29" s="137"/>
      <c r="Q29" s="137"/>
    </row>
    <row r="30" ht="14.25" customHeight="1">
      <c r="A30" s="156"/>
      <c r="B30" s="156"/>
      <c r="C30" s="156"/>
      <c r="D30" s="156"/>
      <c r="E30" s="156"/>
      <c r="F30" s="156"/>
      <c r="G30" s="156"/>
      <c r="H30" s="137"/>
      <c r="I30" s="137"/>
      <c r="J30" s="137"/>
      <c r="K30" s="137"/>
      <c r="L30" s="137"/>
      <c r="M30" s="137"/>
      <c r="N30" s="137"/>
      <c r="O30" s="137"/>
      <c r="P30" s="137"/>
      <c r="Q30" s="137"/>
    </row>
    <row r="31" ht="14.25" customHeight="1">
      <c r="A31" s="156"/>
      <c r="B31" s="156"/>
      <c r="C31" s="156"/>
      <c r="D31" s="156"/>
      <c r="E31" s="156"/>
      <c r="F31" s="156"/>
      <c r="G31" s="156"/>
      <c r="H31" s="137"/>
      <c r="I31" s="137"/>
      <c r="J31" s="137"/>
      <c r="K31" s="137"/>
      <c r="L31" s="137"/>
      <c r="M31" s="137"/>
      <c r="N31" s="137"/>
      <c r="O31" s="137"/>
      <c r="P31" s="137"/>
      <c r="Q31" s="137"/>
    </row>
    <row r="32" ht="14.25" customHeight="1">
      <c r="A32" s="156"/>
      <c r="B32" s="156"/>
      <c r="C32" s="156"/>
      <c r="D32" s="156"/>
      <c r="E32" s="156"/>
      <c r="F32" s="156"/>
      <c r="G32" s="156"/>
      <c r="H32" s="137"/>
      <c r="I32" s="137"/>
      <c r="J32" s="137"/>
      <c r="K32" s="137"/>
      <c r="L32" s="137"/>
      <c r="M32" s="137"/>
      <c r="N32" s="137"/>
      <c r="O32" s="137"/>
      <c r="P32" s="137"/>
      <c r="Q32" s="137"/>
    </row>
    <row r="33" ht="12.75" customHeight="1">
      <c r="A33" s="156"/>
      <c r="B33" s="156"/>
      <c r="C33" s="156"/>
      <c r="D33" s="156"/>
      <c r="E33" s="156"/>
      <c r="F33" s="156"/>
      <c r="G33" s="156"/>
      <c r="H33" s="137"/>
      <c r="I33" s="137"/>
      <c r="J33" s="137"/>
      <c r="K33" s="137"/>
      <c r="L33" s="137"/>
      <c r="M33" s="137"/>
      <c r="N33" s="137"/>
      <c r="O33" s="137"/>
      <c r="P33" s="137"/>
      <c r="Q33" s="137"/>
    </row>
    <row r="34" ht="12.75" customHeight="1">
      <c r="A34" s="156"/>
      <c r="B34" s="156"/>
      <c r="C34" s="156"/>
      <c r="D34" s="156"/>
      <c r="E34" s="156"/>
      <c r="F34" s="156"/>
      <c r="G34" s="156"/>
      <c r="H34" s="137"/>
      <c r="I34" s="137"/>
      <c r="J34" s="137"/>
      <c r="K34" s="137"/>
      <c r="L34" s="137"/>
      <c r="M34" s="137"/>
      <c r="N34" s="137"/>
      <c r="O34" s="137"/>
      <c r="P34" s="137"/>
      <c r="Q34" s="137"/>
    </row>
    <row r="35" ht="12.75" customHeight="1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</row>
    <row r="36" ht="12.75" customHeight="1">
      <c r="A36" s="137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</row>
    <row r="37" ht="12.75" customHeight="1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</row>
    <row r="38" ht="12.75" customHeight="1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</row>
    <row r="39" ht="12.75" customHeight="1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</row>
    <row r="40" ht="12.75" customHeight="1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</row>
    <row r="41" ht="12.75" customHeight="1">
      <c r="A41" s="137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</row>
    <row r="42" ht="12.75" customHeight="1">
      <c r="A42" s="137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</row>
    <row r="43" ht="12.75" customHeight="1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</row>
    <row r="44" ht="12.75" customHeight="1">
      <c r="A44" s="137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</row>
    <row r="45" ht="12.75" customHeight="1">
      <c r="A45" s="137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</row>
    <row r="46" ht="12.75" customHeight="1">
      <c r="A46" s="137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</row>
    <row r="47" ht="12.75" customHeight="1">
      <c r="A47" s="137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</row>
    <row r="48" ht="12.75" customHeight="1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</row>
    <row r="49" ht="12.75" customHeight="1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</row>
    <row r="50" ht="12.75" customHeight="1">
      <c r="A50" s="137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</row>
    <row r="51" ht="12.75" customHeight="1">
      <c r="A51" s="137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</row>
    <row r="52" ht="12.75" customHeight="1">
      <c r="A52" s="137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</row>
    <row r="53" ht="12.75" customHeight="1">
      <c r="A53" s="137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</row>
    <row r="54" ht="12.75" customHeight="1">
      <c r="A54" s="137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</row>
    <row r="55" ht="12.75" customHeight="1">
      <c r="A55" s="137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</row>
    <row r="56" ht="12.75" customHeight="1">
      <c r="A56" s="137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</row>
    <row r="57" ht="12.75" customHeight="1">
      <c r="A57" s="137"/>
      <c r="B57" s="137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</row>
    <row r="58" ht="12.75" customHeight="1">
      <c r="A58" s="137"/>
      <c r="B58" s="137"/>
      <c r="C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137"/>
    </row>
    <row r="59" ht="12.75" customHeight="1">
      <c r="A59" s="137"/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</row>
    <row r="60" ht="12.75" customHeight="1">
      <c r="A60" s="137"/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</row>
    <row r="61" ht="12.75" customHeight="1">
      <c r="A61" s="137"/>
      <c r="B61" s="137"/>
      <c r="C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</row>
    <row r="62" ht="12.75" customHeight="1">
      <c r="A62" s="137"/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137"/>
    </row>
    <row r="63" ht="12.75" customHeight="1">
      <c r="A63" s="137"/>
      <c r="B63" s="137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37"/>
    </row>
    <row r="64" ht="12.75" customHeight="1">
      <c r="A64" s="137"/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</row>
    <row r="65" ht="12.75" customHeight="1">
      <c r="A65" s="137"/>
      <c r="B65" s="137"/>
      <c r="C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</row>
    <row r="66" ht="12.75" customHeight="1">
      <c r="A66" s="137"/>
      <c r="B66" s="137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</row>
    <row r="67" ht="12.75" customHeight="1">
      <c r="A67" s="137"/>
      <c r="B67" s="137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</row>
    <row r="68" ht="12.75" customHeight="1">
      <c r="A68" s="137"/>
      <c r="B68" s="137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</row>
    <row r="69" ht="12.75" customHeight="1">
      <c r="A69" s="137"/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</row>
    <row r="70" ht="12.75" customHeight="1">
      <c r="A70" s="137"/>
      <c r="B70" s="137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</row>
    <row r="71" ht="12.75" customHeight="1">
      <c r="A71" s="137"/>
      <c r="B71" s="137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</row>
    <row r="72" ht="12.75" customHeight="1">
      <c r="A72" s="137"/>
      <c r="B72" s="137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</row>
    <row r="73" ht="12.75" customHeight="1">
      <c r="A73" s="137"/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ht="12.75" customHeight="1">
      <c r="A74" s="137"/>
      <c r="B74" s="137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</row>
    <row r="75" ht="12.75" customHeight="1">
      <c r="A75" s="137"/>
      <c r="B75" s="137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</row>
    <row r="76" ht="12.75" customHeight="1">
      <c r="A76" s="137"/>
      <c r="B76" s="137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</row>
    <row r="77" ht="12.75" customHeight="1">
      <c r="A77" s="137"/>
      <c r="B77" s="137"/>
      <c r="C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</row>
    <row r="78" ht="12.75" customHeight="1">
      <c r="A78" s="137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137"/>
    </row>
    <row r="79" ht="12.75" customHeight="1">
      <c r="A79" s="137"/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  <c r="Q79" s="137"/>
    </row>
    <row r="80" ht="12.75" customHeight="1">
      <c r="A80" s="137"/>
      <c r="B80" s="137"/>
      <c r="C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</row>
    <row r="81" ht="12.75" customHeight="1">
      <c r="A81" s="137"/>
      <c r="B81" s="137"/>
      <c r="C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137"/>
    </row>
    <row r="82" ht="12.75" customHeight="1">
      <c r="A82" s="137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</row>
    <row r="83" ht="12.75" customHeight="1">
      <c r="A83" s="137"/>
      <c r="B83" s="137"/>
      <c r="C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  <c r="Q83" s="137"/>
    </row>
    <row r="84" ht="12.75" customHeight="1">
      <c r="A84" s="137"/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</row>
    <row r="85" ht="12.75" customHeight="1">
      <c r="A85" s="137"/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</row>
    <row r="86" ht="12.75" customHeight="1">
      <c r="A86" s="137"/>
      <c r="B86" s="137"/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</row>
    <row r="87" ht="12.75" customHeight="1">
      <c r="A87" s="137"/>
      <c r="B87" s="137"/>
      <c r="C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</row>
    <row r="88" ht="12.75" customHeight="1">
      <c r="A88" s="137"/>
      <c r="B88" s="137"/>
      <c r="C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</row>
    <row r="89" ht="12.75" customHeight="1">
      <c r="A89" s="137"/>
      <c r="B89" s="137"/>
      <c r="C89" s="137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  <c r="Q89" s="137"/>
    </row>
    <row r="90" ht="12.75" customHeight="1">
      <c r="A90" s="137"/>
      <c r="B90" s="137"/>
      <c r="C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  <c r="Q90" s="137"/>
    </row>
    <row r="91" ht="12.75" customHeight="1">
      <c r="A91" s="137"/>
      <c r="B91" s="137"/>
      <c r="C91" s="137"/>
      <c r="D91" s="137"/>
      <c r="E91" s="137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  <c r="Q91" s="137"/>
    </row>
    <row r="92" ht="12.75" customHeight="1">
      <c r="A92" s="137"/>
      <c r="B92" s="137"/>
      <c r="C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</row>
    <row r="93" ht="12.75" customHeight="1">
      <c r="A93" s="137"/>
      <c r="B93" s="137"/>
      <c r="C93" s="137"/>
      <c r="D93" s="137"/>
      <c r="E93" s="137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  <c r="Q93" s="137"/>
    </row>
    <row r="94" ht="12.75" customHeight="1">
      <c r="A94" s="137"/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  <c r="Q94" s="137"/>
    </row>
    <row r="95" ht="12.75" customHeight="1">
      <c r="A95" s="137"/>
      <c r="B95" s="137"/>
      <c r="C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</row>
    <row r="96" ht="12.75" customHeight="1">
      <c r="A96" s="137"/>
      <c r="B96" s="137"/>
      <c r="C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</row>
    <row r="97" ht="12.75" customHeight="1">
      <c r="A97" s="137"/>
      <c r="B97" s="137"/>
      <c r="C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</row>
    <row r="98" ht="12.75" customHeight="1">
      <c r="A98" s="137"/>
      <c r="B98" s="137"/>
      <c r="C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</row>
    <row r="99" ht="12.75" customHeight="1">
      <c r="A99" s="137"/>
      <c r="B99" s="137"/>
      <c r="C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</row>
    <row r="100" ht="12.75" customHeight="1">
      <c r="A100" s="137"/>
      <c r="B100" s="137"/>
      <c r="C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</row>
    <row r="101" ht="12.75" customHeight="1">
      <c r="A101" s="137"/>
      <c r="B101" s="137"/>
      <c r="C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</row>
    <row r="102" ht="12.75" customHeight="1">
      <c r="A102" s="137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</row>
    <row r="103" ht="12.75" customHeight="1">
      <c r="A103" s="137"/>
      <c r="B103" s="137"/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</row>
    <row r="104" ht="12.75" customHeight="1">
      <c r="A104" s="137"/>
      <c r="B104" s="137"/>
      <c r="C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</row>
    <row r="105" ht="12.75" customHeight="1">
      <c r="A105" s="137"/>
      <c r="B105" s="137"/>
      <c r="C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</row>
    <row r="106" ht="12.75" customHeight="1">
      <c r="A106" s="137"/>
      <c r="B106" s="137"/>
      <c r="C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</row>
    <row r="107" ht="12.75" customHeight="1">
      <c r="A107" s="137"/>
      <c r="B107" s="137"/>
      <c r="C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</row>
    <row r="108" ht="12.75" customHeight="1">
      <c r="A108" s="137"/>
      <c r="B108" s="137"/>
      <c r="C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</row>
    <row r="109" ht="12.75" customHeight="1">
      <c r="A109" s="137"/>
      <c r="B109" s="137"/>
      <c r="C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</row>
    <row r="110" ht="12.75" customHeight="1">
      <c r="A110" s="137"/>
      <c r="B110" s="137"/>
      <c r="C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</row>
    <row r="111" ht="12.75" customHeight="1">
      <c r="A111" s="137"/>
      <c r="B111" s="137"/>
      <c r="C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</row>
    <row r="112" ht="12.75" customHeight="1">
      <c r="A112" s="137"/>
      <c r="B112" s="137"/>
      <c r="C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</row>
    <row r="113" ht="12.75" customHeight="1">
      <c r="A113" s="137"/>
      <c r="B113" s="137"/>
      <c r="C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</row>
    <row r="114" ht="12.75" customHeight="1">
      <c r="A114" s="137"/>
      <c r="B114" s="137"/>
      <c r="C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</row>
    <row r="115" ht="12.75" customHeight="1">
      <c r="A115" s="137"/>
      <c r="B115" s="137"/>
      <c r="C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</row>
    <row r="116" ht="12.75" customHeight="1">
      <c r="A116" s="137"/>
      <c r="B116" s="137"/>
      <c r="C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</row>
    <row r="117" ht="12.75" customHeight="1">
      <c r="A117" s="137"/>
      <c r="B117" s="137"/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</row>
    <row r="118" ht="12.75" customHeight="1">
      <c r="A118" s="137"/>
      <c r="B118" s="137"/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</row>
    <row r="119" ht="12.75" customHeight="1">
      <c r="A119" s="137"/>
      <c r="B119" s="137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</row>
    <row r="120" ht="12.75" customHeight="1">
      <c r="A120" s="137"/>
      <c r="B120" s="137"/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</row>
    <row r="121" ht="12.75" customHeight="1">
      <c r="A121" s="137"/>
      <c r="B121" s="137"/>
      <c r="C121" s="137"/>
      <c r="D121" s="137"/>
      <c r="E121" s="137"/>
      <c r="F121" s="137"/>
      <c r="G121" s="137"/>
      <c r="H121" s="137"/>
      <c r="I121" s="137"/>
      <c r="J121" s="137"/>
      <c r="K121" s="137"/>
      <c r="L121" s="137"/>
      <c r="M121" s="137"/>
      <c r="N121" s="137"/>
      <c r="O121" s="137"/>
      <c r="P121" s="137"/>
      <c r="Q121" s="137"/>
    </row>
    <row r="122" ht="12.75" customHeight="1">
      <c r="A122" s="137"/>
      <c r="B122" s="137"/>
      <c r="C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</row>
    <row r="123" ht="12.75" customHeight="1">
      <c r="A123" s="137"/>
      <c r="B123" s="137"/>
      <c r="C123" s="137"/>
      <c r="D123" s="137"/>
      <c r="E123" s="137"/>
      <c r="F123" s="137"/>
      <c r="G123" s="137"/>
      <c r="H123" s="137"/>
      <c r="I123" s="137"/>
      <c r="J123" s="137"/>
      <c r="K123" s="137"/>
      <c r="L123" s="137"/>
      <c r="M123" s="137"/>
      <c r="N123" s="137"/>
      <c r="O123" s="137"/>
      <c r="P123" s="137"/>
      <c r="Q123" s="137"/>
    </row>
    <row r="124" ht="12.75" customHeight="1">
      <c r="A124" s="137"/>
      <c r="B124" s="137"/>
      <c r="C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</row>
    <row r="125" ht="12.75" customHeight="1">
      <c r="A125" s="137"/>
      <c r="B125" s="137"/>
      <c r="C125" s="137"/>
      <c r="D125" s="137"/>
      <c r="E125" s="137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  <c r="Q125" s="137"/>
    </row>
    <row r="126" ht="12.75" customHeight="1">
      <c r="A126" s="137"/>
      <c r="B126" s="137"/>
      <c r="C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  <c r="Q126" s="137"/>
    </row>
    <row r="127" ht="12.75" customHeight="1">
      <c r="A127" s="137"/>
      <c r="B127" s="137"/>
      <c r="C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</row>
    <row r="128" ht="12.75" customHeight="1">
      <c r="A128" s="137"/>
      <c r="B128" s="137"/>
      <c r="C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</row>
    <row r="129" ht="12.75" customHeight="1">
      <c r="A129" s="137"/>
      <c r="B129" s="137"/>
      <c r="C129" s="137"/>
      <c r="D129" s="137"/>
      <c r="E129" s="137"/>
      <c r="F129" s="137"/>
      <c r="G129" s="137"/>
      <c r="H129" s="137"/>
      <c r="I129" s="137"/>
      <c r="J129" s="137"/>
      <c r="K129" s="137"/>
      <c r="L129" s="137"/>
      <c r="M129" s="137"/>
      <c r="N129" s="137"/>
      <c r="O129" s="137"/>
      <c r="P129" s="137"/>
      <c r="Q129" s="137"/>
    </row>
    <row r="130" ht="12.75" customHeight="1">
      <c r="A130" s="137"/>
      <c r="B130" s="137"/>
      <c r="C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37"/>
      <c r="O130" s="137"/>
      <c r="P130" s="137"/>
      <c r="Q130" s="137"/>
    </row>
    <row r="131" ht="12.75" customHeight="1">
      <c r="A131" s="137"/>
      <c r="B131" s="137"/>
      <c r="C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</row>
    <row r="132" ht="12.75" customHeight="1">
      <c r="A132" s="137"/>
      <c r="B132" s="137"/>
      <c r="C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  <c r="P132" s="137"/>
      <c r="Q132" s="137"/>
    </row>
    <row r="133" ht="12.75" customHeight="1">
      <c r="A133" s="137"/>
      <c r="B133" s="137"/>
      <c r="C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  <c r="P133" s="137"/>
      <c r="Q133" s="137"/>
    </row>
    <row r="134" ht="12.75" customHeight="1">
      <c r="A134" s="137"/>
      <c r="B134" s="137"/>
      <c r="C134" s="137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</row>
    <row r="135" ht="12.75" customHeight="1">
      <c r="A135" s="137"/>
      <c r="B135" s="137"/>
      <c r="C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  <c r="Q135" s="137"/>
    </row>
    <row r="136" ht="12.75" customHeight="1">
      <c r="A136" s="137"/>
      <c r="B136" s="137"/>
      <c r="C136" s="137"/>
      <c r="D136" s="137"/>
      <c r="E136" s="137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  <c r="Q136" s="137"/>
    </row>
    <row r="137" ht="12.75" customHeight="1">
      <c r="A137" s="137"/>
      <c r="B137" s="137"/>
      <c r="C137" s="137"/>
      <c r="D137" s="137"/>
      <c r="E137" s="137"/>
      <c r="F137" s="137"/>
      <c r="G137" s="137"/>
      <c r="H137" s="137"/>
      <c r="I137" s="137"/>
      <c r="J137" s="137"/>
      <c r="K137" s="137"/>
      <c r="L137" s="137"/>
      <c r="M137" s="137"/>
      <c r="N137" s="137"/>
      <c r="O137" s="137"/>
      <c r="P137" s="137"/>
      <c r="Q137" s="137"/>
    </row>
    <row r="138" ht="12.75" customHeight="1">
      <c r="A138" s="137"/>
      <c r="B138" s="137"/>
      <c r="C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</row>
    <row r="139" ht="12.75" customHeight="1">
      <c r="A139" s="137"/>
      <c r="B139" s="137"/>
      <c r="C139" s="137"/>
      <c r="D139" s="137"/>
      <c r="E139" s="137"/>
      <c r="F139" s="137"/>
      <c r="G139" s="137"/>
      <c r="H139" s="137"/>
      <c r="I139" s="137"/>
      <c r="J139" s="137"/>
      <c r="K139" s="137"/>
      <c r="L139" s="137"/>
      <c r="M139" s="137"/>
      <c r="N139" s="137"/>
      <c r="O139" s="137"/>
      <c r="P139" s="137"/>
      <c r="Q139" s="137"/>
    </row>
    <row r="140" ht="12.75" customHeight="1">
      <c r="A140" s="137"/>
      <c r="B140" s="137"/>
      <c r="C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  <c r="Q140" s="137"/>
    </row>
    <row r="141" ht="12.75" customHeight="1">
      <c r="A141" s="137"/>
      <c r="B141" s="137"/>
      <c r="C141" s="137"/>
      <c r="D141" s="137"/>
      <c r="E141" s="137"/>
      <c r="F141" s="137"/>
      <c r="G141" s="137"/>
      <c r="H141" s="137"/>
      <c r="I141" s="137"/>
      <c r="J141" s="137"/>
      <c r="K141" s="137"/>
      <c r="L141" s="137"/>
      <c r="M141" s="137"/>
      <c r="N141" s="137"/>
      <c r="O141" s="137"/>
      <c r="P141" s="137"/>
      <c r="Q141" s="137"/>
    </row>
    <row r="142" ht="12.75" customHeight="1">
      <c r="A142" s="137"/>
      <c r="B142" s="137"/>
      <c r="C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  <c r="P142" s="137"/>
      <c r="Q142" s="137"/>
    </row>
    <row r="143" ht="12.75" customHeight="1">
      <c r="A143" s="137"/>
      <c r="B143" s="137"/>
      <c r="C143" s="137"/>
      <c r="D143" s="137"/>
      <c r="E143" s="137"/>
      <c r="F143" s="137"/>
      <c r="G143" s="137"/>
      <c r="H143" s="137"/>
      <c r="I143" s="137"/>
      <c r="J143" s="137"/>
      <c r="K143" s="137"/>
      <c r="L143" s="137"/>
      <c r="M143" s="137"/>
      <c r="N143" s="137"/>
      <c r="O143" s="137"/>
      <c r="P143" s="137"/>
      <c r="Q143" s="137"/>
    </row>
    <row r="144" ht="12.75" customHeight="1">
      <c r="A144" s="137"/>
      <c r="B144" s="137"/>
      <c r="C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37"/>
      <c r="O144" s="137"/>
      <c r="P144" s="137"/>
      <c r="Q144" s="137"/>
    </row>
    <row r="145" ht="12.75" customHeight="1">
      <c r="A145" s="137"/>
      <c r="B145" s="137"/>
      <c r="C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  <c r="Q145" s="137"/>
    </row>
    <row r="146" ht="12.75" customHeight="1">
      <c r="A146" s="137"/>
      <c r="B146" s="137"/>
      <c r="C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  <c r="Q146" s="137"/>
    </row>
    <row r="147" ht="12.75" customHeight="1">
      <c r="A147" s="137"/>
      <c r="B147" s="137"/>
      <c r="C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</row>
    <row r="148" ht="12.75" customHeight="1">
      <c r="A148" s="137"/>
      <c r="B148" s="137"/>
      <c r="C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  <c r="Q148" s="137"/>
    </row>
    <row r="149" ht="12.75" customHeight="1">
      <c r="A149" s="137"/>
      <c r="B149" s="137"/>
      <c r="C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  <c r="Q149" s="137"/>
    </row>
    <row r="150" ht="12.75" customHeight="1">
      <c r="A150" s="137"/>
      <c r="B150" s="137"/>
      <c r="C150" s="137"/>
      <c r="D150" s="137"/>
      <c r="E150" s="137"/>
      <c r="F150" s="137"/>
      <c r="G150" s="137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</row>
    <row r="151" ht="12.75" customHeight="1">
      <c r="A151" s="137"/>
      <c r="B151" s="137"/>
      <c r="C151" s="137"/>
      <c r="D151" s="137"/>
      <c r="E151" s="137"/>
      <c r="F151" s="137"/>
      <c r="G151" s="137"/>
      <c r="H151" s="137"/>
      <c r="I151" s="137"/>
      <c r="J151" s="137"/>
      <c r="K151" s="137"/>
      <c r="L151" s="137"/>
      <c r="M151" s="137"/>
      <c r="N151" s="137"/>
      <c r="O151" s="137"/>
      <c r="P151" s="137"/>
      <c r="Q151" s="137"/>
    </row>
    <row r="152" ht="12.75" customHeight="1">
      <c r="A152" s="137"/>
      <c r="B152" s="137"/>
      <c r="C152" s="137"/>
      <c r="D152" s="137"/>
      <c r="E152" s="137"/>
      <c r="F152" s="137"/>
      <c r="G152" s="137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</row>
    <row r="153" ht="12.75" customHeight="1">
      <c r="A153" s="137"/>
      <c r="B153" s="137"/>
      <c r="C153" s="137"/>
      <c r="D153" s="137"/>
      <c r="E153" s="137"/>
      <c r="F153" s="137"/>
      <c r="G153" s="137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</row>
    <row r="154" ht="12.75" customHeight="1">
      <c r="A154" s="137"/>
      <c r="B154" s="137"/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</row>
    <row r="155" ht="12.75" customHeight="1">
      <c r="A155" s="137"/>
      <c r="B155" s="137"/>
      <c r="C155" s="137"/>
      <c r="D155" s="137"/>
      <c r="E155" s="137"/>
      <c r="F155" s="137"/>
      <c r="G155" s="137"/>
      <c r="H155" s="137"/>
      <c r="I155" s="137"/>
      <c r="J155" s="137"/>
      <c r="K155" s="137"/>
      <c r="L155" s="137"/>
      <c r="M155" s="137"/>
      <c r="N155" s="137"/>
      <c r="O155" s="137"/>
      <c r="P155" s="137"/>
      <c r="Q155" s="137"/>
    </row>
    <row r="156" ht="12.75" customHeight="1">
      <c r="A156" s="137"/>
      <c r="B156" s="137"/>
      <c r="C156" s="137"/>
      <c r="D156" s="137"/>
      <c r="E156" s="137"/>
      <c r="F156" s="137"/>
      <c r="G156" s="137"/>
      <c r="H156" s="137"/>
      <c r="I156" s="137"/>
      <c r="J156" s="137"/>
      <c r="K156" s="137"/>
      <c r="L156" s="137"/>
      <c r="M156" s="137"/>
      <c r="N156" s="137"/>
      <c r="O156" s="137"/>
      <c r="P156" s="137"/>
      <c r="Q156" s="137"/>
    </row>
    <row r="157" ht="12.75" customHeight="1">
      <c r="A157" s="137"/>
      <c r="B157" s="137"/>
      <c r="C157" s="137"/>
      <c r="D157" s="137"/>
      <c r="E157" s="137"/>
      <c r="F157" s="137"/>
      <c r="G157" s="137"/>
      <c r="H157" s="137"/>
      <c r="I157" s="137"/>
      <c r="J157" s="137"/>
      <c r="K157" s="137"/>
      <c r="L157" s="137"/>
      <c r="M157" s="137"/>
      <c r="N157" s="137"/>
      <c r="O157" s="137"/>
      <c r="P157" s="137"/>
      <c r="Q157" s="137"/>
    </row>
    <row r="158" ht="12.75" customHeight="1">
      <c r="A158" s="137"/>
      <c r="B158" s="137"/>
      <c r="C158" s="137"/>
      <c r="D158" s="137"/>
      <c r="E158" s="137"/>
      <c r="F158" s="137"/>
      <c r="G158" s="137"/>
      <c r="H158" s="137"/>
      <c r="I158" s="137"/>
      <c r="J158" s="137"/>
      <c r="K158" s="137"/>
      <c r="L158" s="137"/>
      <c r="M158" s="137"/>
      <c r="N158" s="137"/>
      <c r="O158" s="137"/>
      <c r="P158" s="137"/>
      <c r="Q158" s="137"/>
    </row>
    <row r="159" ht="12.75" customHeight="1">
      <c r="A159" s="137"/>
      <c r="B159" s="137"/>
      <c r="C159" s="137"/>
      <c r="D159" s="137"/>
      <c r="E159" s="137"/>
      <c r="F159" s="137"/>
      <c r="G159" s="137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</row>
    <row r="160" ht="12.75" customHeight="1">
      <c r="A160" s="137"/>
      <c r="B160" s="137"/>
      <c r="C160" s="137"/>
      <c r="D160" s="137"/>
      <c r="E160" s="137"/>
      <c r="F160" s="137"/>
      <c r="G160" s="137"/>
      <c r="H160" s="137"/>
      <c r="I160" s="137"/>
      <c r="J160" s="137"/>
      <c r="K160" s="137"/>
      <c r="L160" s="137"/>
      <c r="M160" s="137"/>
      <c r="N160" s="137"/>
      <c r="O160" s="137"/>
      <c r="P160" s="137"/>
      <c r="Q160" s="137"/>
    </row>
    <row r="161" ht="12.75" customHeight="1">
      <c r="A161" s="137"/>
      <c r="B161" s="137"/>
      <c r="C161" s="137"/>
      <c r="D161" s="137"/>
      <c r="E161" s="137"/>
      <c r="F161" s="137"/>
      <c r="G161" s="137"/>
      <c r="H161" s="137"/>
      <c r="I161" s="137"/>
      <c r="J161" s="137"/>
      <c r="K161" s="137"/>
      <c r="L161" s="137"/>
      <c r="M161" s="137"/>
      <c r="N161" s="137"/>
      <c r="O161" s="137"/>
      <c r="P161" s="137"/>
      <c r="Q161" s="137"/>
    </row>
    <row r="162" ht="12.75" customHeight="1">
      <c r="A162" s="137"/>
      <c r="B162" s="137"/>
      <c r="C162" s="137"/>
      <c r="D162" s="137"/>
      <c r="E162" s="137"/>
      <c r="F162" s="137"/>
      <c r="G162" s="137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</row>
    <row r="163" ht="12.75" customHeight="1">
      <c r="A163" s="137"/>
      <c r="B163" s="137"/>
      <c r="C163" s="137"/>
      <c r="D163" s="137"/>
      <c r="E163" s="137"/>
      <c r="F163" s="137"/>
      <c r="G163" s="137"/>
      <c r="H163" s="137"/>
      <c r="I163" s="137"/>
      <c r="J163" s="137"/>
      <c r="K163" s="137"/>
      <c r="L163" s="137"/>
      <c r="M163" s="137"/>
      <c r="N163" s="137"/>
      <c r="O163" s="137"/>
      <c r="P163" s="137"/>
      <c r="Q163" s="137"/>
    </row>
    <row r="164" ht="12.75" customHeight="1">
      <c r="A164" s="137"/>
      <c r="B164" s="137"/>
      <c r="C164" s="137"/>
      <c r="D164" s="137"/>
      <c r="E164" s="137"/>
      <c r="F164" s="137"/>
      <c r="G164" s="137"/>
      <c r="H164" s="137"/>
      <c r="I164" s="137"/>
      <c r="J164" s="137"/>
      <c r="K164" s="137"/>
      <c r="L164" s="137"/>
      <c r="M164" s="137"/>
      <c r="N164" s="137"/>
      <c r="O164" s="137"/>
      <c r="P164" s="137"/>
      <c r="Q164" s="137"/>
    </row>
    <row r="165" ht="12.75" customHeight="1">
      <c r="A165" s="137"/>
      <c r="B165" s="137"/>
      <c r="C165" s="137"/>
      <c r="D165" s="137"/>
      <c r="E165" s="137"/>
      <c r="F165" s="137"/>
      <c r="G165" s="137"/>
      <c r="H165" s="137"/>
      <c r="I165" s="137"/>
      <c r="J165" s="137"/>
      <c r="K165" s="137"/>
      <c r="L165" s="137"/>
      <c r="M165" s="137"/>
      <c r="N165" s="137"/>
      <c r="O165" s="137"/>
      <c r="P165" s="137"/>
      <c r="Q165" s="137"/>
    </row>
    <row r="166" ht="12.75" customHeight="1">
      <c r="A166" s="137"/>
      <c r="B166" s="137"/>
      <c r="C166" s="137"/>
      <c r="D166" s="137"/>
      <c r="E166" s="137"/>
      <c r="F166" s="137"/>
      <c r="G166" s="137"/>
      <c r="H166" s="137"/>
      <c r="I166" s="137"/>
      <c r="J166" s="137"/>
      <c r="K166" s="137"/>
      <c r="L166" s="137"/>
      <c r="M166" s="137"/>
      <c r="N166" s="137"/>
      <c r="O166" s="137"/>
      <c r="P166" s="137"/>
      <c r="Q166" s="137"/>
    </row>
    <row r="167" ht="12.75" customHeight="1">
      <c r="A167" s="137"/>
      <c r="B167" s="137"/>
      <c r="C167" s="137"/>
      <c r="D167" s="137"/>
      <c r="E167" s="137"/>
      <c r="F167" s="137"/>
      <c r="G167" s="137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</row>
    <row r="168" ht="12.75" customHeight="1">
      <c r="A168" s="137"/>
      <c r="B168" s="137"/>
      <c r="C168" s="137"/>
      <c r="D168" s="137"/>
      <c r="E168" s="137"/>
      <c r="F168" s="137"/>
      <c r="G168" s="137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</row>
    <row r="169" ht="12.75" customHeight="1">
      <c r="A169" s="137"/>
      <c r="B169" s="137"/>
      <c r="C169" s="137"/>
      <c r="D169" s="137"/>
      <c r="E169" s="137"/>
      <c r="F169" s="137"/>
      <c r="G169" s="137"/>
      <c r="H169" s="137"/>
      <c r="I169" s="137"/>
      <c r="J169" s="137"/>
      <c r="K169" s="137"/>
      <c r="L169" s="137"/>
      <c r="M169" s="137"/>
      <c r="N169" s="137"/>
      <c r="O169" s="137"/>
      <c r="P169" s="137"/>
      <c r="Q169" s="137"/>
    </row>
    <row r="170" ht="12.75" customHeight="1">
      <c r="A170" s="137"/>
      <c r="B170" s="137"/>
      <c r="C170" s="137"/>
      <c r="D170" s="137"/>
      <c r="E170" s="137"/>
      <c r="F170" s="137"/>
      <c r="G170" s="137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</row>
    <row r="171" ht="12.75" customHeight="1">
      <c r="A171" s="137"/>
      <c r="B171" s="137"/>
      <c r="C171" s="137"/>
      <c r="D171" s="137"/>
      <c r="E171" s="137"/>
      <c r="F171" s="137"/>
      <c r="G171" s="137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</row>
    <row r="172" ht="12.75" customHeight="1">
      <c r="A172" s="137"/>
      <c r="B172" s="137"/>
      <c r="C172" s="137"/>
      <c r="D172" s="137"/>
      <c r="E172" s="137"/>
      <c r="F172" s="137"/>
      <c r="G172" s="137"/>
      <c r="H172" s="137"/>
      <c r="I172" s="137"/>
      <c r="J172" s="137"/>
      <c r="K172" s="137"/>
      <c r="L172" s="137"/>
      <c r="M172" s="137"/>
      <c r="N172" s="137"/>
      <c r="O172" s="137"/>
      <c r="P172" s="137"/>
      <c r="Q172" s="137"/>
    </row>
    <row r="173" ht="12.75" customHeight="1">
      <c r="A173" s="137"/>
      <c r="B173" s="137"/>
      <c r="C173" s="137"/>
      <c r="D173" s="137"/>
      <c r="E173" s="137"/>
      <c r="F173" s="137"/>
      <c r="G173" s="137"/>
      <c r="H173" s="137"/>
      <c r="I173" s="137"/>
      <c r="J173" s="137"/>
      <c r="K173" s="137"/>
      <c r="L173" s="137"/>
      <c r="M173" s="137"/>
      <c r="N173" s="137"/>
      <c r="O173" s="137"/>
      <c r="P173" s="137"/>
      <c r="Q173" s="137"/>
    </row>
    <row r="174" ht="12.75" customHeight="1">
      <c r="A174" s="137"/>
      <c r="B174" s="137"/>
      <c r="C174" s="137"/>
      <c r="D174" s="137"/>
      <c r="E174" s="137"/>
      <c r="F174" s="137"/>
      <c r="G174" s="137"/>
      <c r="H174" s="137"/>
      <c r="I174" s="137"/>
      <c r="J174" s="137"/>
      <c r="K174" s="137"/>
      <c r="L174" s="137"/>
      <c r="M174" s="137"/>
      <c r="N174" s="137"/>
      <c r="O174" s="137"/>
      <c r="P174" s="137"/>
      <c r="Q174" s="137"/>
    </row>
    <row r="175" ht="12.75" customHeight="1">
      <c r="A175" s="137"/>
      <c r="B175" s="137"/>
      <c r="C175" s="137"/>
      <c r="D175" s="137"/>
      <c r="E175" s="137"/>
      <c r="F175" s="137"/>
      <c r="G175" s="137"/>
      <c r="H175" s="137"/>
      <c r="I175" s="137"/>
      <c r="J175" s="137"/>
      <c r="K175" s="137"/>
      <c r="L175" s="137"/>
      <c r="M175" s="137"/>
      <c r="N175" s="137"/>
      <c r="O175" s="137"/>
      <c r="P175" s="137"/>
      <c r="Q175" s="137"/>
    </row>
    <row r="176" ht="12.75" customHeight="1">
      <c r="A176" s="137"/>
      <c r="B176" s="137"/>
      <c r="C176" s="137"/>
      <c r="D176" s="137"/>
      <c r="E176" s="137"/>
      <c r="F176" s="137"/>
      <c r="G176" s="137"/>
      <c r="H176" s="137"/>
      <c r="I176" s="137"/>
      <c r="J176" s="137"/>
      <c r="K176" s="137"/>
      <c r="L176" s="137"/>
      <c r="M176" s="137"/>
      <c r="N176" s="137"/>
      <c r="O176" s="137"/>
      <c r="P176" s="137"/>
      <c r="Q176" s="137"/>
    </row>
    <row r="177" ht="12.75" customHeight="1">
      <c r="A177" s="137"/>
      <c r="B177" s="137"/>
      <c r="C177" s="137"/>
      <c r="D177" s="137"/>
      <c r="E177" s="137"/>
      <c r="F177" s="137"/>
      <c r="G177" s="137"/>
      <c r="H177" s="137"/>
      <c r="I177" s="137"/>
      <c r="J177" s="137"/>
      <c r="K177" s="137"/>
      <c r="L177" s="137"/>
      <c r="M177" s="137"/>
      <c r="N177" s="137"/>
      <c r="O177" s="137"/>
      <c r="P177" s="137"/>
      <c r="Q177" s="137"/>
    </row>
    <row r="178" ht="12.75" customHeight="1">
      <c r="A178" s="137"/>
      <c r="B178" s="137"/>
      <c r="C178" s="137"/>
      <c r="D178" s="137"/>
      <c r="E178" s="137"/>
      <c r="F178" s="137"/>
      <c r="G178" s="137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</row>
    <row r="179" ht="12.75" customHeight="1">
      <c r="A179" s="137"/>
      <c r="B179" s="137"/>
      <c r="C179" s="137"/>
      <c r="D179" s="137"/>
      <c r="E179" s="137"/>
      <c r="F179" s="137"/>
      <c r="G179" s="137"/>
      <c r="H179" s="137"/>
      <c r="I179" s="137"/>
      <c r="J179" s="137"/>
      <c r="K179" s="137"/>
      <c r="L179" s="137"/>
      <c r="M179" s="137"/>
      <c r="N179" s="137"/>
      <c r="O179" s="137"/>
      <c r="P179" s="137"/>
      <c r="Q179" s="137"/>
    </row>
    <row r="180" ht="12.75" customHeight="1">
      <c r="A180" s="137"/>
      <c r="B180" s="137"/>
      <c r="C180" s="137"/>
      <c r="D180" s="137"/>
      <c r="E180" s="137"/>
      <c r="F180" s="137"/>
      <c r="G180" s="137"/>
      <c r="H180" s="137"/>
      <c r="I180" s="137"/>
      <c r="J180" s="137"/>
      <c r="K180" s="137"/>
      <c r="L180" s="137"/>
      <c r="M180" s="137"/>
      <c r="N180" s="137"/>
      <c r="O180" s="137"/>
      <c r="P180" s="137"/>
      <c r="Q180" s="137"/>
    </row>
    <row r="181" ht="12.75" customHeight="1">
      <c r="A181" s="137"/>
      <c r="B181" s="137"/>
      <c r="C181" s="137"/>
      <c r="D181" s="137"/>
      <c r="E181" s="137"/>
      <c r="F181" s="137"/>
      <c r="G181" s="137"/>
      <c r="H181" s="137"/>
      <c r="I181" s="137"/>
      <c r="J181" s="137"/>
      <c r="K181" s="137"/>
      <c r="L181" s="137"/>
      <c r="M181" s="137"/>
      <c r="N181" s="137"/>
      <c r="O181" s="137"/>
      <c r="P181" s="137"/>
      <c r="Q181" s="137"/>
    </row>
    <row r="182" ht="12.75" customHeight="1">
      <c r="A182" s="137"/>
      <c r="B182" s="137"/>
      <c r="C182" s="137"/>
      <c r="D182" s="137"/>
      <c r="E182" s="137"/>
      <c r="F182" s="137"/>
      <c r="G182" s="137"/>
      <c r="H182" s="137"/>
      <c r="I182" s="137"/>
      <c r="J182" s="137"/>
      <c r="K182" s="137"/>
      <c r="L182" s="137"/>
      <c r="M182" s="137"/>
      <c r="N182" s="137"/>
      <c r="O182" s="137"/>
      <c r="P182" s="137"/>
      <c r="Q182" s="137"/>
    </row>
    <row r="183" ht="12.75" customHeight="1">
      <c r="A183" s="137"/>
      <c r="B183" s="137"/>
      <c r="C183" s="137"/>
      <c r="D183" s="137"/>
      <c r="E183" s="137"/>
      <c r="F183" s="137"/>
      <c r="G183" s="137"/>
      <c r="H183" s="137"/>
      <c r="I183" s="137"/>
      <c r="J183" s="137"/>
      <c r="K183" s="137"/>
      <c r="L183" s="137"/>
      <c r="M183" s="137"/>
      <c r="N183" s="137"/>
      <c r="O183" s="137"/>
      <c r="P183" s="137"/>
      <c r="Q183" s="137"/>
    </row>
    <row r="184" ht="12.75" customHeight="1">
      <c r="A184" s="137"/>
      <c r="B184" s="137"/>
      <c r="C184" s="137"/>
      <c r="D184" s="137"/>
      <c r="E184" s="137"/>
      <c r="F184" s="137"/>
      <c r="G184" s="137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</row>
    <row r="185" ht="12.75" customHeight="1">
      <c r="A185" s="137"/>
      <c r="B185" s="137"/>
      <c r="C185" s="137"/>
      <c r="D185" s="137"/>
      <c r="E185" s="137"/>
      <c r="F185" s="137"/>
      <c r="G185" s="137"/>
      <c r="H185" s="137"/>
      <c r="I185" s="137"/>
      <c r="J185" s="137"/>
      <c r="K185" s="137"/>
      <c r="L185" s="137"/>
      <c r="M185" s="137"/>
      <c r="N185" s="137"/>
      <c r="O185" s="137"/>
      <c r="P185" s="137"/>
      <c r="Q185" s="137"/>
    </row>
    <row r="186" ht="12.75" customHeight="1">
      <c r="A186" s="137"/>
      <c r="B186" s="137"/>
      <c r="C186" s="137"/>
      <c r="D186" s="137"/>
      <c r="E186" s="137"/>
      <c r="F186" s="137"/>
      <c r="G186" s="137"/>
      <c r="H186" s="137"/>
      <c r="I186" s="137"/>
      <c r="J186" s="137"/>
      <c r="K186" s="137"/>
      <c r="L186" s="137"/>
      <c r="M186" s="137"/>
      <c r="N186" s="137"/>
      <c r="O186" s="137"/>
      <c r="P186" s="137"/>
      <c r="Q186" s="137"/>
    </row>
    <row r="187" ht="12.75" customHeight="1">
      <c r="A187" s="137"/>
      <c r="B187" s="137"/>
      <c r="C187" s="137"/>
      <c r="D187" s="137"/>
      <c r="E187" s="137"/>
      <c r="F187" s="137"/>
      <c r="G187" s="137"/>
      <c r="H187" s="137"/>
      <c r="I187" s="137"/>
      <c r="J187" s="137"/>
      <c r="K187" s="137"/>
      <c r="L187" s="137"/>
      <c r="M187" s="137"/>
      <c r="N187" s="137"/>
      <c r="O187" s="137"/>
      <c r="P187" s="137"/>
      <c r="Q187" s="137"/>
    </row>
    <row r="188" ht="12.75" customHeight="1">
      <c r="A188" s="137"/>
      <c r="B188" s="137"/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</row>
    <row r="189" ht="12.75" customHeight="1">
      <c r="A189" s="137"/>
      <c r="B189" s="137"/>
      <c r="C189" s="137"/>
      <c r="D189" s="137"/>
      <c r="E189" s="137"/>
      <c r="F189" s="137"/>
      <c r="G189" s="137"/>
      <c r="H189" s="137"/>
      <c r="I189" s="137"/>
      <c r="J189" s="137"/>
      <c r="K189" s="137"/>
      <c r="L189" s="137"/>
      <c r="M189" s="137"/>
      <c r="N189" s="137"/>
      <c r="O189" s="137"/>
      <c r="P189" s="137"/>
      <c r="Q189" s="137"/>
    </row>
    <row r="190" ht="12.75" customHeight="1">
      <c r="A190" s="137"/>
      <c r="B190" s="137"/>
      <c r="C190" s="137"/>
      <c r="D190" s="137"/>
      <c r="E190" s="137"/>
      <c r="F190" s="137"/>
      <c r="G190" s="137"/>
      <c r="H190" s="137"/>
      <c r="I190" s="137"/>
      <c r="J190" s="137"/>
      <c r="K190" s="137"/>
      <c r="L190" s="137"/>
      <c r="M190" s="137"/>
      <c r="N190" s="137"/>
      <c r="O190" s="137"/>
      <c r="P190" s="137"/>
      <c r="Q190" s="137"/>
    </row>
    <row r="191" ht="12.75" customHeight="1">
      <c r="A191" s="137"/>
      <c r="B191" s="137"/>
      <c r="C191" s="137"/>
      <c r="D191" s="137"/>
      <c r="E191" s="137"/>
      <c r="F191" s="137"/>
      <c r="G191" s="137"/>
      <c r="H191" s="137"/>
      <c r="I191" s="137"/>
      <c r="J191" s="137"/>
      <c r="K191" s="137"/>
      <c r="L191" s="137"/>
      <c r="M191" s="137"/>
      <c r="N191" s="137"/>
      <c r="O191" s="137"/>
      <c r="P191" s="137"/>
      <c r="Q191" s="137"/>
    </row>
    <row r="192" ht="12.75" customHeight="1">
      <c r="A192" s="137"/>
      <c r="B192" s="137"/>
      <c r="C192" s="137"/>
      <c r="D192" s="137"/>
      <c r="E192" s="137"/>
      <c r="F192" s="137"/>
      <c r="G192" s="137"/>
      <c r="H192" s="137"/>
      <c r="I192" s="137"/>
      <c r="J192" s="137"/>
      <c r="K192" s="137"/>
      <c r="L192" s="137"/>
      <c r="M192" s="137"/>
      <c r="N192" s="137"/>
      <c r="O192" s="137"/>
      <c r="P192" s="137"/>
      <c r="Q192" s="137"/>
    </row>
    <row r="193" ht="12.75" customHeight="1">
      <c r="A193" s="137"/>
      <c r="B193" s="137"/>
      <c r="C193" s="137"/>
      <c r="D193" s="137"/>
      <c r="E193" s="137"/>
      <c r="F193" s="137"/>
      <c r="G193" s="137"/>
      <c r="H193" s="137"/>
      <c r="I193" s="137"/>
      <c r="J193" s="137"/>
      <c r="K193" s="137"/>
      <c r="L193" s="137"/>
      <c r="M193" s="137"/>
      <c r="N193" s="137"/>
      <c r="O193" s="137"/>
      <c r="P193" s="137"/>
      <c r="Q193" s="137"/>
    </row>
    <row r="194" ht="12.75" customHeight="1">
      <c r="A194" s="137"/>
      <c r="B194" s="137"/>
      <c r="C194" s="137"/>
      <c r="D194" s="137"/>
      <c r="E194" s="137"/>
      <c r="F194" s="137"/>
      <c r="G194" s="137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</row>
    <row r="195" ht="12.75" customHeight="1">
      <c r="A195" s="137"/>
      <c r="B195" s="137"/>
      <c r="C195" s="137"/>
      <c r="D195" s="137"/>
      <c r="E195" s="137"/>
      <c r="F195" s="137"/>
      <c r="G195" s="137"/>
      <c r="H195" s="137"/>
      <c r="I195" s="137"/>
      <c r="J195" s="137"/>
      <c r="K195" s="137"/>
      <c r="L195" s="137"/>
      <c r="M195" s="137"/>
      <c r="N195" s="137"/>
      <c r="O195" s="137"/>
      <c r="P195" s="137"/>
      <c r="Q195" s="137"/>
    </row>
    <row r="196" ht="12.75" customHeight="1">
      <c r="A196" s="137"/>
      <c r="B196" s="137"/>
      <c r="C196" s="137"/>
      <c r="D196" s="137"/>
      <c r="E196" s="137"/>
      <c r="F196" s="137"/>
      <c r="G196" s="137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</row>
    <row r="197" ht="12.75" customHeight="1">
      <c r="A197" s="137"/>
      <c r="B197" s="137"/>
      <c r="C197" s="137"/>
      <c r="D197" s="137"/>
      <c r="E197" s="137"/>
      <c r="F197" s="137"/>
      <c r="G197" s="137"/>
      <c r="H197" s="137"/>
      <c r="I197" s="137"/>
      <c r="J197" s="137"/>
      <c r="K197" s="137"/>
      <c r="L197" s="137"/>
      <c r="M197" s="137"/>
      <c r="N197" s="137"/>
      <c r="O197" s="137"/>
      <c r="P197" s="137"/>
      <c r="Q197" s="137"/>
    </row>
    <row r="198" ht="12.75" customHeight="1">
      <c r="A198" s="137"/>
      <c r="B198" s="137"/>
      <c r="C198" s="137"/>
      <c r="D198" s="137"/>
      <c r="E198" s="137"/>
      <c r="F198" s="137"/>
      <c r="G198" s="137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</row>
    <row r="199" ht="12.75" customHeight="1">
      <c r="A199" s="137"/>
      <c r="B199" s="137"/>
      <c r="C199" s="137"/>
      <c r="D199" s="137"/>
      <c r="E199" s="137"/>
      <c r="F199" s="137"/>
      <c r="G199" s="137"/>
      <c r="H199" s="137"/>
      <c r="I199" s="137"/>
      <c r="J199" s="137"/>
      <c r="K199" s="137"/>
      <c r="L199" s="137"/>
      <c r="M199" s="137"/>
      <c r="N199" s="137"/>
      <c r="O199" s="137"/>
      <c r="P199" s="137"/>
      <c r="Q199" s="137"/>
    </row>
    <row r="200" ht="12.75" customHeight="1">
      <c r="A200" s="137"/>
      <c r="B200" s="137"/>
      <c r="C200" s="137"/>
      <c r="D200" s="137"/>
      <c r="E200" s="137"/>
      <c r="F200" s="137"/>
      <c r="G200" s="137"/>
      <c r="H200" s="137"/>
      <c r="I200" s="137"/>
      <c r="J200" s="137"/>
      <c r="K200" s="137"/>
      <c r="L200" s="137"/>
      <c r="M200" s="137"/>
      <c r="N200" s="137"/>
      <c r="O200" s="137"/>
      <c r="P200" s="137"/>
      <c r="Q200" s="137"/>
    </row>
    <row r="201" ht="12.75" customHeight="1">
      <c r="A201" s="137"/>
      <c r="B201" s="137"/>
      <c r="C201" s="137"/>
      <c r="D201" s="137"/>
      <c r="E201" s="137"/>
      <c r="F201" s="137"/>
      <c r="G201" s="137"/>
      <c r="H201" s="137"/>
      <c r="I201" s="137"/>
      <c r="J201" s="137"/>
      <c r="K201" s="137"/>
      <c r="L201" s="137"/>
      <c r="M201" s="137"/>
      <c r="N201" s="137"/>
      <c r="O201" s="137"/>
      <c r="P201" s="137"/>
      <c r="Q201" s="137"/>
    </row>
    <row r="202" ht="12.75" customHeight="1">
      <c r="A202" s="137"/>
      <c r="B202" s="137"/>
      <c r="C202" s="137"/>
      <c r="D202" s="137"/>
      <c r="E202" s="137"/>
      <c r="F202" s="137"/>
      <c r="G202" s="137"/>
      <c r="H202" s="137"/>
      <c r="I202" s="137"/>
      <c r="J202" s="137"/>
      <c r="K202" s="137"/>
      <c r="L202" s="137"/>
      <c r="M202" s="137"/>
      <c r="N202" s="137"/>
      <c r="O202" s="137"/>
      <c r="P202" s="137"/>
      <c r="Q202" s="137"/>
    </row>
    <row r="203" ht="12.75" customHeight="1">
      <c r="A203" s="137"/>
      <c r="B203" s="137"/>
      <c r="C203" s="137"/>
      <c r="D203" s="137"/>
      <c r="E203" s="137"/>
      <c r="F203" s="137"/>
      <c r="G203" s="137"/>
      <c r="H203" s="137"/>
      <c r="I203" s="137"/>
      <c r="J203" s="137"/>
      <c r="K203" s="137"/>
      <c r="L203" s="137"/>
      <c r="M203" s="137"/>
      <c r="N203" s="137"/>
      <c r="O203" s="137"/>
      <c r="P203" s="137"/>
      <c r="Q203" s="137"/>
    </row>
    <row r="204" ht="12.75" customHeight="1">
      <c r="A204" s="137"/>
      <c r="B204" s="137"/>
      <c r="C204" s="137"/>
      <c r="D204" s="137"/>
      <c r="E204" s="137"/>
      <c r="F204" s="137"/>
      <c r="G204" s="137"/>
      <c r="H204" s="137"/>
      <c r="I204" s="137"/>
      <c r="J204" s="137"/>
      <c r="K204" s="137"/>
      <c r="L204" s="137"/>
      <c r="M204" s="137"/>
      <c r="N204" s="137"/>
      <c r="O204" s="137"/>
      <c r="P204" s="137"/>
      <c r="Q204" s="137"/>
    </row>
    <row r="205" ht="12.75" customHeight="1">
      <c r="A205" s="137"/>
      <c r="B205" s="137"/>
      <c r="C205" s="137"/>
      <c r="D205" s="137"/>
      <c r="E205" s="137"/>
      <c r="F205" s="137"/>
      <c r="G205" s="137"/>
      <c r="H205" s="137"/>
      <c r="I205" s="137"/>
      <c r="J205" s="137"/>
      <c r="K205" s="137"/>
      <c r="L205" s="137"/>
      <c r="M205" s="137"/>
      <c r="N205" s="137"/>
      <c r="O205" s="137"/>
      <c r="P205" s="137"/>
      <c r="Q205" s="137"/>
    </row>
    <row r="206" ht="12.75" customHeight="1">
      <c r="A206" s="137"/>
      <c r="B206" s="137"/>
      <c r="C206" s="137"/>
      <c r="D206" s="137"/>
      <c r="E206" s="137"/>
      <c r="F206" s="137"/>
      <c r="G206" s="137"/>
      <c r="H206" s="137"/>
      <c r="I206" s="137"/>
      <c r="J206" s="137"/>
      <c r="K206" s="137"/>
      <c r="L206" s="137"/>
      <c r="M206" s="137"/>
      <c r="N206" s="137"/>
      <c r="O206" s="137"/>
      <c r="P206" s="137"/>
      <c r="Q206" s="137"/>
    </row>
    <row r="207" ht="12.75" customHeight="1">
      <c r="A207" s="137"/>
      <c r="B207" s="137"/>
      <c r="C207" s="137"/>
      <c r="D207" s="137"/>
      <c r="E207" s="137"/>
      <c r="F207" s="137"/>
      <c r="G207" s="137"/>
      <c r="H207" s="137"/>
      <c r="I207" s="137"/>
      <c r="J207" s="137"/>
      <c r="K207" s="137"/>
      <c r="L207" s="137"/>
      <c r="M207" s="137"/>
      <c r="N207" s="137"/>
      <c r="O207" s="137"/>
      <c r="P207" s="137"/>
      <c r="Q207" s="137"/>
    </row>
    <row r="208" ht="12.75" customHeight="1">
      <c r="A208" s="137"/>
      <c r="B208" s="137"/>
      <c r="C208" s="137"/>
      <c r="D208" s="137"/>
      <c r="E208" s="137"/>
      <c r="F208" s="137"/>
      <c r="G208" s="137"/>
      <c r="H208" s="137"/>
      <c r="I208" s="137"/>
      <c r="J208" s="137"/>
      <c r="K208" s="137"/>
      <c r="L208" s="137"/>
      <c r="M208" s="137"/>
      <c r="N208" s="137"/>
      <c r="O208" s="137"/>
      <c r="P208" s="137"/>
      <c r="Q208" s="137"/>
    </row>
    <row r="209" ht="12.75" customHeight="1">
      <c r="A209" s="137"/>
      <c r="B209" s="137"/>
      <c r="C209" s="137"/>
      <c r="D209" s="137"/>
      <c r="E209" s="137"/>
      <c r="F209" s="137"/>
      <c r="G209" s="137"/>
      <c r="H209" s="137"/>
      <c r="I209" s="137"/>
      <c r="J209" s="137"/>
      <c r="K209" s="137"/>
      <c r="L209" s="137"/>
      <c r="M209" s="137"/>
      <c r="N209" s="137"/>
      <c r="O209" s="137"/>
      <c r="P209" s="137"/>
      <c r="Q209" s="137"/>
    </row>
    <row r="210" ht="12.75" customHeight="1">
      <c r="A210" s="137"/>
      <c r="B210" s="137"/>
      <c r="C210" s="137"/>
      <c r="D210" s="137"/>
      <c r="E210" s="137"/>
      <c r="F210" s="137"/>
      <c r="G210" s="137"/>
      <c r="H210" s="137"/>
      <c r="I210" s="137"/>
      <c r="J210" s="137"/>
      <c r="K210" s="137"/>
      <c r="L210" s="137"/>
      <c r="M210" s="137"/>
      <c r="N210" s="137"/>
      <c r="O210" s="137"/>
      <c r="P210" s="137"/>
      <c r="Q210" s="137"/>
    </row>
    <row r="211" ht="12.75" customHeight="1">
      <c r="A211" s="137"/>
      <c r="B211" s="137"/>
      <c r="C211" s="137"/>
      <c r="D211" s="137"/>
      <c r="E211" s="137"/>
      <c r="F211" s="137"/>
      <c r="G211" s="137"/>
      <c r="H211" s="137"/>
      <c r="I211" s="137"/>
      <c r="J211" s="137"/>
      <c r="K211" s="137"/>
      <c r="L211" s="137"/>
      <c r="M211" s="137"/>
      <c r="N211" s="137"/>
      <c r="O211" s="137"/>
      <c r="P211" s="137"/>
      <c r="Q211" s="137"/>
    </row>
    <row r="212" ht="12.75" customHeight="1">
      <c r="A212" s="137"/>
      <c r="B212" s="137"/>
      <c r="C212" s="137"/>
      <c r="D212" s="137"/>
      <c r="E212" s="137"/>
      <c r="F212" s="137"/>
      <c r="G212" s="137"/>
      <c r="H212" s="137"/>
      <c r="I212" s="137"/>
      <c r="J212" s="137"/>
      <c r="K212" s="137"/>
      <c r="L212" s="137"/>
      <c r="M212" s="137"/>
      <c r="N212" s="137"/>
      <c r="O212" s="137"/>
      <c r="P212" s="137"/>
      <c r="Q212" s="137"/>
    </row>
    <row r="213" ht="12.75" customHeight="1">
      <c r="A213" s="137"/>
      <c r="B213" s="137"/>
      <c r="C213" s="137"/>
      <c r="D213" s="137"/>
      <c r="E213" s="137"/>
      <c r="F213" s="137"/>
      <c r="G213" s="137"/>
      <c r="H213" s="137"/>
      <c r="I213" s="137"/>
      <c r="J213" s="137"/>
      <c r="K213" s="137"/>
      <c r="L213" s="137"/>
      <c r="M213" s="137"/>
      <c r="N213" s="137"/>
      <c r="O213" s="137"/>
      <c r="P213" s="137"/>
      <c r="Q213" s="137"/>
    </row>
    <row r="214" ht="12.75" customHeight="1">
      <c r="A214" s="137"/>
      <c r="B214" s="137"/>
      <c r="C214" s="137"/>
      <c r="D214" s="137"/>
      <c r="E214" s="137"/>
      <c r="F214" s="137"/>
      <c r="G214" s="137"/>
      <c r="H214" s="137"/>
      <c r="I214" s="137"/>
      <c r="J214" s="137"/>
      <c r="K214" s="137"/>
      <c r="L214" s="137"/>
      <c r="M214" s="137"/>
      <c r="N214" s="137"/>
      <c r="O214" s="137"/>
      <c r="P214" s="137"/>
      <c r="Q214" s="137"/>
    </row>
    <row r="215" ht="12.75" customHeight="1">
      <c r="A215" s="137"/>
      <c r="B215" s="137"/>
      <c r="C215" s="137"/>
      <c r="D215" s="137"/>
      <c r="E215" s="137"/>
      <c r="F215" s="137"/>
      <c r="G215" s="137"/>
      <c r="H215" s="137"/>
      <c r="I215" s="137"/>
      <c r="J215" s="137"/>
      <c r="K215" s="137"/>
      <c r="L215" s="137"/>
      <c r="M215" s="137"/>
      <c r="N215" s="137"/>
      <c r="O215" s="137"/>
      <c r="P215" s="137"/>
      <c r="Q215" s="137"/>
    </row>
    <row r="216" ht="12.75" customHeight="1">
      <c r="A216" s="137"/>
      <c r="B216" s="137"/>
      <c r="C216" s="137"/>
      <c r="D216" s="137"/>
      <c r="E216" s="137"/>
      <c r="F216" s="137"/>
      <c r="G216" s="137"/>
      <c r="H216" s="137"/>
      <c r="I216" s="137"/>
      <c r="J216" s="137"/>
      <c r="K216" s="137"/>
      <c r="L216" s="137"/>
      <c r="M216" s="137"/>
      <c r="N216" s="137"/>
      <c r="O216" s="137"/>
      <c r="P216" s="137"/>
      <c r="Q216" s="137"/>
    </row>
    <row r="217" ht="12.75" customHeight="1">
      <c r="A217" s="137"/>
      <c r="B217" s="137"/>
      <c r="C217" s="137"/>
      <c r="D217" s="137"/>
      <c r="E217" s="137"/>
      <c r="F217" s="137"/>
      <c r="G217" s="137"/>
      <c r="H217" s="137"/>
      <c r="I217" s="137"/>
      <c r="J217" s="137"/>
      <c r="K217" s="137"/>
      <c r="L217" s="137"/>
      <c r="M217" s="137"/>
      <c r="N217" s="137"/>
      <c r="O217" s="137"/>
      <c r="P217" s="137"/>
      <c r="Q217" s="137"/>
    </row>
    <row r="218" ht="12.75" customHeight="1">
      <c r="A218" s="137"/>
      <c r="B218" s="137"/>
      <c r="C218" s="137"/>
      <c r="D218" s="137"/>
      <c r="E218" s="137"/>
      <c r="F218" s="137"/>
      <c r="G218" s="137"/>
      <c r="H218" s="137"/>
      <c r="I218" s="137"/>
      <c r="J218" s="137"/>
      <c r="K218" s="137"/>
      <c r="L218" s="137"/>
      <c r="M218" s="137"/>
      <c r="N218" s="137"/>
      <c r="O218" s="137"/>
      <c r="P218" s="137"/>
      <c r="Q218" s="137"/>
    </row>
    <row r="219" ht="12.75" customHeight="1">
      <c r="A219" s="137"/>
      <c r="B219" s="137"/>
      <c r="C219" s="137"/>
      <c r="D219" s="137"/>
      <c r="E219" s="137"/>
      <c r="F219" s="137"/>
      <c r="G219" s="137"/>
      <c r="H219" s="137"/>
      <c r="I219" s="137"/>
      <c r="J219" s="137"/>
      <c r="K219" s="137"/>
      <c r="L219" s="137"/>
      <c r="M219" s="137"/>
      <c r="N219" s="137"/>
      <c r="O219" s="137"/>
      <c r="P219" s="137"/>
      <c r="Q219" s="137"/>
    </row>
    <row r="220" ht="12.75" customHeight="1">
      <c r="A220" s="137"/>
      <c r="B220" s="137"/>
      <c r="C220" s="137"/>
      <c r="D220" s="137"/>
      <c r="E220" s="137"/>
      <c r="F220" s="137"/>
      <c r="G220" s="137"/>
      <c r="H220" s="137"/>
      <c r="I220" s="137"/>
      <c r="J220" s="137"/>
      <c r="K220" s="137"/>
      <c r="L220" s="137"/>
      <c r="M220" s="137"/>
      <c r="N220" s="137"/>
      <c r="O220" s="137"/>
      <c r="P220" s="137"/>
      <c r="Q220" s="137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F1"/>
    <mergeCell ref="H1:N1"/>
    <mergeCell ref="A2:F2"/>
    <mergeCell ref="H2:N2"/>
  </mergeCells>
  <printOptions/>
  <pageMargins bottom="1.05277777777778" footer="0.0" header="0.0" left="0.7875" right="0.7875" top="1.05277777777778"/>
  <pageSetup paperSize="9" orientation="portrait"/>
  <headerFooter>
    <oddHeader>&amp;C&amp;A</oddHeader>
    <oddFooter>&amp;CPágina &amp;P</oddFooter>
  </headerFooter>
  <drawing r:id="rId1"/>
</worksheet>
</file>